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45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17" i="1" s="1"/>
  <c r="I56" i="1"/>
  <c r="I55" i="1"/>
  <c r="I54" i="1"/>
  <c r="I53" i="1"/>
  <c r="I52" i="1"/>
  <c r="I51" i="1"/>
  <c r="I50" i="1"/>
  <c r="I49" i="1"/>
  <c r="I48" i="1"/>
  <c r="I47" i="1"/>
  <c r="G39" i="1"/>
  <c r="F39" i="1"/>
  <c r="G123" i="12"/>
  <c r="AC123" i="12"/>
  <c r="AD123" i="12"/>
  <c r="BA119" i="12"/>
  <c r="BA116" i="12"/>
  <c r="BA108" i="12"/>
  <c r="BA105" i="12"/>
  <c r="BA104" i="12"/>
  <c r="BA101" i="12"/>
  <c r="BA100" i="12"/>
  <c r="BA99" i="12"/>
  <c r="BA98" i="12"/>
  <c r="BA96" i="12"/>
  <c r="BA95" i="12"/>
  <c r="BA94" i="12"/>
  <c r="BA93" i="12"/>
  <c r="BA82" i="12"/>
  <c r="BA80" i="12"/>
  <c r="BA79" i="12"/>
  <c r="BA78" i="12"/>
  <c r="BA71" i="12"/>
  <c r="BA65" i="12"/>
  <c r="BA56" i="12"/>
  <c r="BA55" i="12"/>
  <c r="BA52" i="12"/>
  <c r="BA51" i="12"/>
  <c r="BA50" i="12"/>
  <c r="BA49" i="12"/>
  <c r="BA47" i="12"/>
  <c r="BA44" i="12"/>
  <c r="BA43" i="12"/>
  <c r="BA40" i="12"/>
  <c r="BA39" i="12"/>
  <c r="BA36" i="12"/>
  <c r="BA35" i="12"/>
  <c r="BA31" i="12"/>
  <c r="BA30" i="12"/>
  <c r="BA28" i="12"/>
  <c r="BA27" i="12"/>
  <c r="BA25" i="12"/>
  <c r="BA21" i="12"/>
  <c r="BA18" i="12"/>
  <c r="BA17" i="12"/>
  <c r="BA16" i="12"/>
  <c r="BA14" i="12"/>
  <c r="BA13" i="12"/>
  <c r="BA12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5" i="12"/>
  <c r="G15" i="12" s="1"/>
  <c r="M15" i="12" s="1"/>
  <c r="I15" i="12"/>
  <c r="K15" i="12"/>
  <c r="O15" i="12"/>
  <c r="Q15" i="12"/>
  <c r="U15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6" i="12"/>
  <c r="G26" i="12" s="1"/>
  <c r="M26" i="12" s="1"/>
  <c r="I26" i="12"/>
  <c r="K26" i="12"/>
  <c r="O26" i="12"/>
  <c r="Q26" i="12"/>
  <c r="U26" i="12"/>
  <c r="F29" i="12"/>
  <c r="G29" i="12" s="1"/>
  <c r="M29" i="12" s="1"/>
  <c r="I29" i="12"/>
  <c r="K29" i="12"/>
  <c r="O29" i="12"/>
  <c r="Q29" i="12"/>
  <c r="U29" i="12"/>
  <c r="F32" i="12"/>
  <c r="G32" i="12" s="1"/>
  <c r="I32" i="12"/>
  <c r="K32" i="12"/>
  <c r="M32" i="12"/>
  <c r="O32" i="12"/>
  <c r="Q32" i="12"/>
  <c r="U32" i="12"/>
  <c r="G33" i="12"/>
  <c r="F34" i="12"/>
  <c r="G34" i="12"/>
  <c r="M34" i="12" s="1"/>
  <c r="M33" i="12" s="1"/>
  <c r="I34" i="12"/>
  <c r="I33" i="12" s="1"/>
  <c r="K34" i="12"/>
  <c r="K33" i="12" s="1"/>
  <c r="O34" i="12"/>
  <c r="O33" i="12" s="1"/>
  <c r="Q34" i="12"/>
  <c r="Q33" i="12" s="1"/>
  <c r="U34" i="12"/>
  <c r="U33" i="12" s="1"/>
  <c r="G37" i="12"/>
  <c r="Q37" i="12"/>
  <c r="F38" i="12"/>
  <c r="G38" i="12"/>
  <c r="M38" i="12" s="1"/>
  <c r="M37" i="12" s="1"/>
  <c r="I38" i="12"/>
  <c r="I37" i="12" s="1"/>
  <c r="K38" i="12"/>
  <c r="K37" i="12" s="1"/>
  <c r="O38" i="12"/>
  <c r="O37" i="12" s="1"/>
  <c r="Q38" i="12"/>
  <c r="U38" i="12"/>
  <c r="U37" i="12" s="1"/>
  <c r="F42" i="12"/>
  <c r="G42" i="12"/>
  <c r="M42" i="12" s="1"/>
  <c r="I42" i="12"/>
  <c r="I41" i="12" s="1"/>
  <c r="K42" i="12"/>
  <c r="K41" i="12" s="1"/>
  <c r="O42" i="12"/>
  <c r="O41" i="12" s="1"/>
  <c r="Q42" i="12"/>
  <c r="Q41" i="12" s="1"/>
  <c r="U42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8" i="12"/>
  <c r="G48" i="12"/>
  <c r="M48" i="12" s="1"/>
  <c r="I48" i="12"/>
  <c r="K48" i="12"/>
  <c r="O48" i="12"/>
  <c r="Q48" i="12"/>
  <c r="U48" i="12"/>
  <c r="U41" i="12" s="1"/>
  <c r="F54" i="12"/>
  <c r="G54" i="12" s="1"/>
  <c r="G53" i="12" s="1"/>
  <c r="I54" i="12"/>
  <c r="I53" i="12" s="1"/>
  <c r="K54" i="12"/>
  <c r="K53" i="12" s="1"/>
  <c r="O54" i="12"/>
  <c r="O53" i="12" s="1"/>
  <c r="Q54" i="12"/>
  <c r="Q53" i="12" s="1"/>
  <c r="U54" i="12"/>
  <c r="U53" i="12" s="1"/>
  <c r="F57" i="12"/>
  <c r="G57" i="12" s="1"/>
  <c r="I57" i="12"/>
  <c r="K57" i="12"/>
  <c r="M57" i="12"/>
  <c r="O57" i="12"/>
  <c r="Q57" i="12"/>
  <c r="U57" i="12"/>
  <c r="F59" i="12"/>
  <c r="G59" i="12"/>
  <c r="M59" i="12" s="1"/>
  <c r="I59" i="12"/>
  <c r="I58" i="12" s="1"/>
  <c r="K59" i="12"/>
  <c r="K58" i="12" s="1"/>
  <c r="O59" i="12"/>
  <c r="O58" i="12" s="1"/>
  <c r="Q59" i="12"/>
  <c r="Q58" i="12" s="1"/>
  <c r="U59" i="12"/>
  <c r="U58" i="12" s="1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G69" i="12"/>
  <c r="F70" i="12"/>
  <c r="G70" i="12"/>
  <c r="M70" i="12" s="1"/>
  <c r="I70" i="12"/>
  <c r="I69" i="12" s="1"/>
  <c r="K70" i="12"/>
  <c r="K69" i="12" s="1"/>
  <c r="O70" i="12"/>
  <c r="O69" i="12" s="1"/>
  <c r="Q70" i="12"/>
  <c r="U70" i="12"/>
  <c r="U69" i="12" s="1"/>
  <c r="F72" i="12"/>
  <c r="G72" i="12"/>
  <c r="M72" i="12" s="1"/>
  <c r="I72" i="12"/>
  <c r="K72" i="12"/>
  <c r="O72" i="12"/>
  <c r="Q72" i="12"/>
  <c r="Q69" i="12" s="1"/>
  <c r="U72" i="12"/>
  <c r="F74" i="12"/>
  <c r="G74" i="12"/>
  <c r="M74" i="12" s="1"/>
  <c r="I74" i="12"/>
  <c r="I73" i="12" s="1"/>
  <c r="K74" i="12"/>
  <c r="O74" i="12"/>
  <c r="O73" i="12" s="1"/>
  <c r="Q74" i="12"/>
  <c r="Q73" i="12" s="1"/>
  <c r="U74" i="12"/>
  <c r="U73" i="12" s="1"/>
  <c r="F75" i="12"/>
  <c r="G75" i="12"/>
  <c r="M75" i="12" s="1"/>
  <c r="I75" i="12"/>
  <c r="K75" i="12"/>
  <c r="K73" i="12" s="1"/>
  <c r="O75" i="12"/>
  <c r="Q75" i="12"/>
  <c r="U75" i="12"/>
  <c r="F77" i="12"/>
  <c r="G77" i="12" s="1"/>
  <c r="I77" i="12"/>
  <c r="I76" i="12" s="1"/>
  <c r="K77" i="12"/>
  <c r="K76" i="12" s="1"/>
  <c r="M77" i="12"/>
  <c r="O77" i="12"/>
  <c r="O76" i="12" s="1"/>
  <c r="Q77" i="12"/>
  <c r="Q76" i="12" s="1"/>
  <c r="U77" i="12"/>
  <c r="U76" i="12" s="1"/>
  <c r="F81" i="12"/>
  <c r="G81" i="12" s="1"/>
  <c r="M81" i="12" s="1"/>
  <c r="I81" i="12"/>
  <c r="K81" i="12"/>
  <c r="O81" i="12"/>
  <c r="Q81" i="12"/>
  <c r="U81" i="12"/>
  <c r="F83" i="12"/>
  <c r="G83" i="12" s="1"/>
  <c r="I83" i="12"/>
  <c r="K83" i="12"/>
  <c r="M83" i="12"/>
  <c r="O83" i="12"/>
  <c r="Q83" i="12"/>
  <c r="U83" i="12"/>
  <c r="G84" i="12"/>
  <c r="F85" i="12"/>
  <c r="G85" i="12"/>
  <c r="M85" i="12" s="1"/>
  <c r="I85" i="12"/>
  <c r="I84" i="12" s="1"/>
  <c r="K85" i="12"/>
  <c r="K84" i="12" s="1"/>
  <c r="O85" i="12"/>
  <c r="O84" i="12" s="1"/>
  <c r="Q85" i="12"/>
  <c r="Q84" i="12" s="1"/>
  <c r="U85" i="12"/>
  <c r="U84" i="12" s="1"/>
  <c r="F86" i="12"/>
  <c r="G86" i="12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G90" i="12"/>
  <c r="F91" i="12"/>
  <c r="G91" i="12"/>
  <c r="M91" i="12" s="1"/>
  <c r="I91" i="12"/>
  <c r="I90" i="12" s="1"/>
  <c r="K91" i="12"/>
  <c r="K90" i="12" s="1"/>
  <c r="O91" i="12"/>
  <c r="O90" i="12" s="1"/>
  <c r="Q91" i="12"/>
  <c r="U91" i="12"/>
  <c r="U90" i="12" s="1"/>
  <c r="F92" i="12"/>
  <c r="G92" i="12"/>
  <c r="M92" i="12" s="1"/>
  <c r="I92" i="12"/>
  <c r="K92" i="12"/>
  <c r="O92" i="12"/>
  <c r="Q92" i="12"/>
  <c r="Q90" i="12" s="1"/>
  <c r="U92" i="12"/>
  <c r="F97" i="12"/>
  <c r="G97" i="12"/>
  <c r="M97" i="12" s="1"/>
  <c r="I97" i="12"/>
  <c r="K97" i="12"/>
  <c r="O97" i="12"/>
  <c r="Q97" i="12"/>
  <c r="U97" i="12"/>
  <c r="U102" i="12"/>
  <c r="F103" i="12"/>
  <c r="G103" i="12"/>
  <c r="M103" i="12" s="1"/>
  <c r="M102" i="12" s="1"/>
  <c r="I103" i="12"/>
  <c r="I102" i="12" s="1"/>
  <c r="K103" i="12"/>
  <c r="K102" i="12" s="1"/>
  <c r="O103" i="12"/>
  <c r="O102" i="12" s="1"/>
  <c r="Q103" i="12"/>
  <c r="Q102" i="12" s="1"/>
  <c r="U103" i="12"/>
  <c r="F107" i="12"/>
  <c r="G107" i="12" s="1"/>
  <c r="I107" i="12"/>
  <c r="I106" i="12" s="1"/>
  <c r="K107" i="12"/>
  <c r="K106" i="12" s="1"/>
  <c r="M107" i="12"/>
  <c r="O107" i="12"/>
  <c r="O106" i="12" s="1"/>
  <c r="Q107" i="12"/>
  <c r="Q106" i="12" s="1"/>
  <c r="U107" i="12"/>
  <c r="U106" i="12" s="1"/>
  <c r="F109" i="12"/>
  <c r="G109" i="12" s="1"/>
  <c r="M109" i="12" s="1"/>
  <c r="I109" i="12"/>
  <c r="K109" i="12"/>
  <c r="O109" i="12"/>
  <c r="Q109" i="12"/>
  <c r="U109" i="12"/>
  <c r="F110" i="12"/>
  <c r="G110" i="12" s="1"/>
  <c r="I110" i="12"/>
  <c r="K110" i="12"/>
  <c r="M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I112" i="12"/>
  <c r="K112" i="12"/>
  <c r="M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I114" i="12"/>
  <c r="K114" i="12"/>
  <c r="M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7" i="12"/>
  <c r="G117" i="12" s="1"/>
  <c r="I117" i="12"/>
  <c r="K117" i="12"/>
  <c r="M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20" i="12"/>
  <c r="G120" i="12" s="1"/>
  <c r="I120" i="12"/>
  <c r="K120" i="12"/>
  <c r="M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I20" i="1"/>
  <c r="I19" i="1"/>
  <c r="I18" i="1"/>
  <c r="I16" i="1"/>
  <c r="I60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28" i="1" l="1"/>
  <c r="G29" i="1"/>
  <c r="G24" i="1"/>
  <c r="M76" i="12"/>
  <c r="M106" i="12"/>
  <c r="G58" i="12"/>
  <c r="G106" i="12"/>
  <c r="M84" i="12"/>
  <c r="G76" i="12"/>
  <c r="M58" i="12"/>
  <c r="M41" i="12"/>
  <c r="M90" i="12"/>
  <c r="M73" i="12"/>
  <c r="M69" i="12"/>
  <c r="M54" i="12"/>
  <c r="M53" i="12" s="1"/>
  <c r="G8" i="12"/>
  <c r="M9" i="12"/>
  <c r="M8" i="12" s="1"/>
  <c r="G102" i="12"/>
  <c r="G73" i="12"/>
  <c r="G41" i="12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<sst xmlns="http://schemas.openxmlformats.org/spreadsheetml/2006/main" count="533" uniqueCount="286">
  <si>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</si>
  <si>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</si>
  <si>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</si>
  <si>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</si>
  <si>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</si>
  <si>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</si>
  <si>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</si>
  <si>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</si>
  <si>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</si>
  <si>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</si>
  <si>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</si>
  <si>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</si>
  <si>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</si>
  <si>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</si>
  <si>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</si>
  <si>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</si>
  <si>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</si>
  <si>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</si>
  <si>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</si>
  <si>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</si>
  <si>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</si>
  <si>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</si>
  <si>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</si>
  <si>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</si>
  <si>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</si>
  <si>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</si>
  <si>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</si>
  <si>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</si>
  <si>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</si>
  <si>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</si>
  <si>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</si>
  <si>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</si>
  <si>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</si>
  <si>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</si>
  <si>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</si>
  <si>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</si>
  <si>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</si>
  <si>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</si>
  <si>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</si>
  <si>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</si>
  <si>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</si>
  <si>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</si>
  <si>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</si>
  <si>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Frýdek-Místek, ul. K. H. Máchy</t>
  </si>
  <si>
    <t>Rozpočet:</t>
  </si>
  <si>
    <t>Misto</t>
  </si>
  <si>
    <t>Vybudování zpevněných ploch pro stanoviště kontejnerů - K. H. Máchy 1617-1618</t>
  </si>
  <si>
    <t>Statutární město Frýdek-Místek</t>
  </si>
  <si>
    <t>Radniční 1148</t>
  </si>
  <si>
    <t>Frýdek-Místek</t>
  </si>
  <si>
    <t>738 01</t>
  </si>
  <si>
    <t>00296643</t>
  </si>
  <si>
    <t>Ing. David Klimša</t>
  </si>
  <si>
    <t>133</t>
  </si>
  <si>
    <t>Horní Bludovice-Prostřední Bludovice</t>
  </si>
  <si>
    <t>73937</t>
  </si>
  <si>
    <t>05279917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</si>
  <si>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</si>
  <si>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</si>
  <si>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</si>
  <si>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</si>
  <si>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</si>
  <si>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</si>
  <si>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</si>
  <si>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</si>
  <si>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</si>
  <si>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</si>
  <si>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</si>
  <si>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</si>
  <si>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</si>
  <si>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</si>
  <si>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</si>
  <si>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</si>
  <si>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</si>
  <si>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</si>
  <si>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</si>
  <si>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</si>
  <si>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</si>
  <si>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766</t>
  </si>
  <si>
    <t>Konstrukce truhlářské</t>
  </si>
  <si>
    <t>767</t>
  </si>
  <si>
    <t>Konstrukce zámečnické</t>
  </si>
  <si>
    <t>783</t>
  </si>
  <si>
    <t>Nátěry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</si>
  <si>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</si>
  <si>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</si>
  <si>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</si>
  <si>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</si>
  <si>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</si>
  <si>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</si>
  <si>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</si>
  <si>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</si>
  <si>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</si>
  <si>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</si>
  <si>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</si>
  <si>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</si>
  <si>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</si>
  <si>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</si>
  <si>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</si>
  <si>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</si>
  <si>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</si>
  <si>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</si>
  <si>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</si>
  <si>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</si>
  <si>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</si>
  <si>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</si>
  <si>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</si>
  <si>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</si>
  <si>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</si>
  <si>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</si>
  <si>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</si>
  <si>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</si>
  <si>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</si>
  <si>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</si>
  <si>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</si>
  <si>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</si>
  <si>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</si>
  <si>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</si>
  <si>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</si>
  <si>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113202111R00</t>
  </si>
  <si>
    <t>Vytrhání obrub obrubníků silničních</t>
  </si>
  <si>
    <t>m</t>
  </si>
  <si>
    <t>121101101R00</t>
  </si>
  <si>
    <t>Sejmutí ornice s přemístěním do 50 m</t>
  </si>
  <si>
    <t>m3</t>
  </si>
  <si>
    <t>sejmutí ornice tl. 150 mm</t>
  </si>
  <si>
    <t>POP</t>
  </si>
  <si>
    <t>1,95*3,5*0,15</t>
  </si>
  <si>
    <t>2,15*9,5*0,15</t>
  </si>
  <si>
    <t>131201110R00</t>
  </si>
  <si>
    <t>Hloubení nezapaž. jam hor.3 do 50 m3, STROJNĚ</t>
  </si>
  <si>
    <t>výkop pro kontejnerové stání</t>
  </si>
  <si>
    <t>1,95*3,5*0,2</t>
  </si>
  <si>
    <t>2,15*9,5*0,2</t>
  </si>
  <si>
    <t>131201119R00</t>
  </si>
  <si>
    <t>Příplatek za lepivost - hloubení nezap.jam v hor.3</t>
  </si>
  <si>
    <t>162701105R00</t>
  </si>
  <si>
    <t>Vodorovné přemístění výkopku z hor.1-4 do 10000 m</t>
  </si>
  <si>
    <t>4,08+5,45+0,508-1,0</t>
  </si>
  <si>
    <t>167101101R00</t>
  </si>
  <si>
    <t>Nakládání výkopku z hor.1-4 v množství do 100 m3</t>
  </si>
  <si>
    <t>180402111R00</t>
  </si>
  <si>
    <t>Založení trávníku parkového výsevem v rovině</t>
  </si>
  <si>
    <t>00572410R</t>
  </si>
  <si>
    <t>Směs travní parková II. mírná zátěž PROFI, á 25 kg</t>
  </si>
  <si>
    <t>kg</t>
  </si>
  <si>
    <t>POL3_0</t>
  </si>
  <si>
    <t>10,0*0,025 'Přepočtené koeficientem množství'</t>
  </si>
  <si>
    <t>181101102R00</t>
  </si>
  <si>
    <t>Úprava pláně v zářezech v hor. 1-4, se zhutněním</t>
  </si>
  <si>
    <t>1,95*3,5</t>
  </si>
  <si>
    <t>2,15*9,5</t>
  </si>
  <si>
    <t>181301101R00</t>
  </si>
  <si>
    <t>Rozprostření ornice, rovina, tl. do 10 cm do 500m2</t>
  </si>
  <si>
    <t>bude zpětně použita sejmutá ornice</t>
  </si>
  <si>
    <t>0,1*10,0 = 1,0 m3</t>
  </si>
  <si>
    <t>199000002R00</t>
  </si>
  <si>
    <t>Poplatek za skládku horniny 1- 4</t>
  </si>
  <si>
    <t>275313621R00</t>
  </si>
  <si>
    <t>Beton základových patek prostý C 20/25</t>
  </si>
  <si>
    <t>základové patky pro oplocení</t>
  </si>
  <si>
    <t>3,14*0,15*0,15*0,6*12</t>
  </si>
  <si>
    <t>451573111R00</t>
  </si>
  <si>
    <t>Lože pod potrubí ze štěrkopísku do 63 mm</t>
  </si>
  <si>
    <t>lože pod bet. patky</t>
  </si>
  <si>
    <t>3,14*0,15*0,15*0,1*12</t>
  </si>
  <si>
    <t>564871111RT2</t>
  </si>
  <si>
    <t>Podklad ze štěrkodrti po zhutnění tloušťky 25 cm, štěrkodrť frakce 0-32 mm</t>
  </si>
  <si>
    <t>596215021R00</t>
  </si>
  <si>
    <t>Kladení zámkové dlažby tl. 6 cm do drtě tl. 4 cm</t>
  </si>
  <si>
    <t>5924511900R</t>
  </si>
  <si>
    <t>Dlažba HOLLAND III 20x20x6 cm přírodní</t>
  </si>
  <si>
    <t>24,0*1,05 'Přepočtené koeficientem množství'</t>
  </si>
  <si>
    <t>596291111R00</t>
  </si>
  <si>
    <t>Řezání zámkové dlažby tl. 60 mm</t>
  </si>
  <si>
    <t>řezání zámkové dlažby kolem konstrukce oplocení</t>
  </si>
  <si>
    <t>0,08*3*12</t>
  </si>
  <si>
    <t>řezání zámkové dlažby v šikmé části</t>
  </si>
  <si>
    <t>2,0 m</t>
  </si>
  <si>
    <t>871373121R00</t>
  </si>
  <si>
    <t>Montáž trub z plastu, gumový kroužek, DN 300</t>
  </si>
  <si>
    <t>ztracené bednění pro základové patky</t>
  </si>
  <si>
    <t>0,6*12</t>
  </si>
  <si>
    <t>28611163.AR</t>
  </si>
  <si>
    <t>Trubka kanalizační KGEM SN 4 PVC 315x7,7x1000 mm</t>
  </si>
  <si>
    <t>kus</t>
  </si>
  <si>
    <t>917862111R00</t>
  </si>
  <si>
    <t>Osazení stojat. obrub.bet. s opěrou,lože z C 12/15</t>
  </si>
  <si>
    <t>592173070R</t>
  </si>
  <si>
    <t>Obrubník záhonový 50/5/20 cm šedý</t>
  </si>
  <si>
    <t>59217476R</t>
  </si>
  <si>
    <t>Obrubník silniční nájezdový 1000/150/150 šedý</t>
  </si>
  <si>
    <t>59217480R</t>
  </si>
  <si>
    <t>Obrubník silniční přechodový L 1000/150/150-250</t>
  </si>
  <si>
    <t>59217481R</t>
  </si>
  <si>
    <t>Obrubník silniční přechodový P 1000/150/150-250</t>
  </si>
  <si>
    <t>919726116R00</t>
  </si>
  <si>
    <t>Řezání spár krytu pro těs. zálivku 10/20 mm</t>
  </si>
  <si>
    <t>prořezání spáry před zalitím zálivkou</t>
  </si>
  <si>
    <t>919726213R00</t>
  </si>
  <si>
    <t>Těsnění spár krytu zálivkou za tepla</t>
  </si>
  <si>
    <t>11163630R</t>
  </si>
  <si>
    <t>Zálivka asfaltová Mozal TS bubny</t>
  </si>
  <si>
    <t>t</t>
  </si>
  <si>
    <t>919735114R00</t>
  </si>
  <si>
    <t>Řezání stávajícího živičného krytu tl. 15 - 20 cm</t>
  </si>
  <si>
    <t>979082213R00</t>
  </si>
  <si>
    <t>Vodorovná doprava suti po suchu do 1 km</t>
  </si>
  <si>
    <t>5,418*10 'Přepočtené koeficientem množství'</t>
  </si>
  <si>
    <t>979990103R00</t>
  </si>
  <si>
    <t>Poplatek za skládku suti - beton do 30x30 cm</t>
  </si>
  <si>
    <t>998223011R00</t>
  </si>
  <si>
    <t>Přesun hmot, pozemní komunikace, kryt dlážděný</t>
  </si>
  <si>
    <t>998276101R00</t>
  </si>
  <si>
    <t>Přesun hmot, trubní vedení plastová, otevř. výkop</t>
  </si>
  <si>
    <t>766416113R00</t>
  </si>
  <si>
    <t>Obložení stěn nad 5 m2 panely SM, pl. nad 1,5 m2</t>
  </si>
  <si>
    <t>0,145*1,46*14</t>
  </si>
  <si>
    <t>0,145*2,18*28</t>
  </si>
  <si>
    <t>0,145*1,45*28</t>
  </si>
  <si>
    <t>605126981R</t>
  </si>
  <si>
    <t>Fošna SM do tl. 30 mm dl. 3-5 m š. 100-250 mm, I. jakost</t>
  </si>
  <si>
    <t>0,495*1,04 'Přepočtené koeficientem množství'</t>
  </si>
  <si>
    <t>998766101R00</t>
  </si>
  <si>
    <t>Přesun hmot pro truhlářské konstr., výšky do 6 m</t>
  </si>
  <si>
    <t>767995107R00</t>
  </si>
  <si>
    <t>Výroba a montáž kov. atypických konstr. do 500 kg</t>
  </si>
  <si>
    <t>13320930R</t>
  </si>
  <si>
    <t>Tyč ocelová plochá jakost S235  60x5 mm, 11375</t>
  </si>
  <si>
    <t>13322750R</t>
  </si>
  <si>
    <t>Tyč ocelová plochá S235JR, rozměr 80 x 5 mm</t>
  </si>
  <si>
    <t>14587291R</t>
  </si>
  <si>
    <t>Profil čtvercový uzavř.svařovaný  S235  80 x 3 mm</t>
  </si>
  <si>
    <t>998767101R00</t>
  </si>
  <si>
    <t>Přesun hmot pro zámečnické konstr., výšky do 6 m</t>
  </si>
  <si>
    <t>783108811R00</t>
  </si>
  <si>
    <t>Tryskání minerál. materiálem, stupeň očištění Sa 1</t>
  </si>
  <si>
    <t>783181121R00</t>
  </si>
  <si>
    <t>Metalizace zinkem tl. 80-100 mikrometrů</t>
  </si>
  <si>
    <t>povrchová úprava kotevních sloupků</t>
  </si>
  <si>
    <t>2,35*0,08*4*12</t>
  </si>
  <si>
    <t>1,43*0,06*2*28</t>
  </si>
  <si>
    <t>1,43*0,005*12</t>
  </si>
  <si>
    <t>783682131R00</t>
  </si>
  <si>
    <t>Lazura ochranná olejová dřevěných podlah 2x</t>
  </si>
  <si>
    <t>odstín - hedvábně šedá RAL7044</t>
  </si>
  <si>
    <t>0,145*1,46*14*2</t>
  </si>
  <si>
    <t>0,145*2,18*28*2</t>
  </si>
  <si>
    <t>0,145*1,45*28*2</t>
  </si>
  <si>
    <t>460300101R00</t>
  </si>
  <si>
    <t>Vrtání jámy do D 55 cm</t>
  </si>
  <si>
    <t>základové patky pro kotevní sloupky</t>
  </si>
  <si>
    <t>3,14*0,15*0,15*0,6*12 = 0,508 m3</t>
  </si>
  <si>
    <t>004111020R</t>
  </si>
  <si>
    <t xml:space="preserve">Vypracování projektové dokumentace </t>
  </si>
  <si>
    <t>Soubor</t>
  </si>
  <si>
    <t>dílenská dokumentace pro konstrukci oplocení</t>
  </si>
  <si>
    <t>005111020R</t>
  </si>
  <si>
    <t>Vytyčení stavby</t>
  </si>
  <si>
    <t>005111021R</t>
  </si>
  <si>
    <t>Vytyčení inženýrských sítí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</si>
  <si>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</si>
  <si>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</si>
  <si>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</si>
  <si>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</si>
  <si>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</si>
  <si>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</si>
  <si>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005211010R</t>
  </si>
  <si>
    <t>Předání a převzetí staveniště</t>
  </si>
  <si>
    <t>005211030R</t>
  </si>
  <si>
    <t xml:space="preserve">Dočasná dopravní opatření </t>
  </si>
  <si>
    <t>přechodné dopravní značení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</si>
  <si>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</si>
  <si>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</si>
  <si>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</si>
  <si>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</si>
  <si>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plán BOZP</t>
  </si>
  <si>
    <t>005241010R</t>
  </si>
  <si>
    <t>Dokumentace skutečného provedení, geometrický plán</t>
  </si>
  <si>
    <t>005241020R</t>
  </si>
  <si>
    <t xml:space="preserve">Geodetické zaměření skutečného provedení 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</si>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</sst>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52</v>
      </c>
      <c r="E11" s="123"/>
      <c r="F11" s="123"/>
      <c r="G11" s="123"/>
      <c r="H11" s="27" t="s">
        <v>33</v>
      </c>
      <c r="I11" s="127" t="s">
        <v>56</v>
      </c>
      <c r="J11" s="11"/>
    </row>
    <row r="12" spans="1:15" ht="15.75" customHeight="1" x14ac:dyDescent="0.2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55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SUMIF(F47:F59,A16,I47:I59)+SUMIF(F47:F59,"PSU",I47:I59)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SUMIF(F47:F59,A17,I47:I59)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SUMIF(F47:F59,A18,I47:I59)</f>
        <v>0</v>
      </c>
      <c r="J18" s="82"/>
    </row>
    <row r="19" spans="1:10" ht="23.25" customHeight="1" x14ac:dyDescent="0.2">
      <c r="A19" s="192" t="s">
        <v>86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SUMIF(F47:F59,A19,I47:I59)</f>
        <v>0</v>
      </c>
      <c r="J19" s="82"/>
    </row>
    <row r="20" spans="1:10" ht="23.25" customHeight="1" x14ac:dyDescent="0.2">
      <c r="A20" s="192" t="s">
        <v>87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SUMIF(F47:F59,A20,I47:I59)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57</v>
      </c>
      <c r="C39" s="137" t="s">
        <v>46</v>
      </c>
      <c r="D39" s="138"/>
      <c r="E39" s="138"/>
      <c r="F39" s="146">
        <f>'Rozpočet Pol'!AC123</f>
        <v>0</v>
      </c>
      <c r="G39" s="147">
        <f>'Rozpočet Pol'!AD123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60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61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62</v>
      </c>
      <c r="C47" s="174" t="s">
        <v>63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64</v>
      </c>
      <c r="C48" s="164" t="s">
        <v>65</v>
      </c>
      <c r="D48" s="166"/>
      <c r="E48" s="166"/>
      <c r="F48" s="182" t="s">
        <v>23</v>
      </c>
      <c r="G48" s="183"/>
      <c r="H48" s="183"/>
      <c r="I48" s="184">
        <f>'Rozpočet Pol'!G33</f>
        <v>0</v>
      </c>
      <c r="J48" s="184"/>
    </row>
    <row r="49" spans="1:10" ht="25.5" customHeight="1" x14ac:dyDescent="0.2">
      <c r="A49" s="162"/>
      <c r="B49" s="165" t="s">
        <v>66</v>
      </c>
      <c r="C49" s="164" t="s">
        <v>67</v>
      </c>
      <c r="D49" s="166"/>
      <c r="E49" s="166"/>
      <c r="F49" s="182" t="s">
        <v>23</v>
      </c>
      <c r="G49" s="183"/>
      <c r="H49" s="183"/>
      <c r="I49" s="184">
        <f>'Rozpočet Pol'!G37</f>
        <v>0</v>
      </c>
      <c r="J49" s="184"/>
    </row>
    <row r="50" spans="1:10" ht="25.5" customHeight="1" x14ac:dyDescent="0.2">
      <c r="A50" s="162"/>
      <c r="B50" s="165" t="s">
        <v>68</v>
      </c>
      <c r="C50" s="164" t="s">
        <v>69</v>
      </c>
      <c r="D50" s="166"/>
      <c r="E50" s="166"/>
      <c r="F50" s="182" t="s">
        <v>23</v>
      </c>
      <c r="G50" s="183"/>
      <c r="H50" s="183"/>
      <c r="I50" s="184">
        <f>'Rozpočet Pol'!G41</f>
        <v>0</v>
      </c>
      <c r="J50" s="184"/>
    </row>
    <row r="51" spans="1:10" ht="25.5" customHeight="1" x14ac:dyDescent="0.2">
      <c r="A51" s="162"/>
      <c r="B51" s="165" t="s">
        <v>70</v>
      </c>
      <c r="C51" s="164" t="s">
        <v>71</v>
      </c>
      <c r="D51" s="166"/>
      <c r="E51" s="166"/>
      <c r="F51" s="182" t="s">
        <v>23</v>
      </c>
      <c r="G51" s="183"/>
      <c r="H51" s="183"/>
      <c r="I51" s="184">
        <f>'Rozpočet Pol'!G53</f>
        <v>0</v>
      </c>
      <c r="J51" s="184"/>
    </row>
    <row r="52" spans="1:10" ht="25.5" customHeight="1" x14ac:dyDescent="0.2">
      <c r="A52" s="162"/>
      <c r="B52" s="165" t="s">
        <v>72</v>
      </c>
      <c r="C52" s="164" t="s">
        <v>73</v>
      </c>
      <c r="D52" s="166"/>
      <c r="E52" s="166"/>
      <c r="F52" s="182" t="s">
        <v>23</v>
      </c>
      <c r="G52" s="183"/>
      <c r="H52" s="183"/>
      <c r="I52" s="184">
        <f>'Rozpočet Pol'!G58</f>
        <v>0</v>
      </c>
      <c r="J52" s="184"/>
    </row>
    <row r="53" spans="1:10" ht="25.5" customHeight="1" x14ac:dyDescent="0.2">
      <c r="A53" s="162"/>
      <c r="B53" s="165" t="s">
        <v>74</v>
      </c>
      <c r="C53" s="164" t="s">
        <v>75</v>
      </c>
      <c r="D53" s="166"/>
      <c r="E53" s="166"/>
      <c r="F53" s="182" t="s">
        <v>23</v>
      </c>
      <c r="G53" s="183"/>
      <c r="H53" s="183"/>
      <c r="I53" s="184">
        <f>'Rozpočet Pol'!G69</f>
        <v>0</v>
      </c>
      <c r="J53" s="184"/>
    </row>
    <row r="54" spans="1:10" ht="25.5" customHeight="1" x14ac:dyDescent="0.2">
      <c r="A54" s="162"/>
      <c r="B54" s="165" t="s">
        <v>76</v>
      </c>
      <c r="C54" s="164" t="s">
        <v>77</v>
      </c>
      <c r="D54" s="166"/>
      <c r="E54" s="166"/>
      <c r="F54" s="182" t="s">
        <v>23</v>
      </c>
      <c r="G54" s="183"/>
      <c r="H54" s="183"/>
      <c r="I54" s="184">
        <f>'Rozpočet Pol'!G73</f>
        <v>0</v>
      </c>
      <c r="J54" s="184"/>
    </row>
    <row r="55" spans="1:10" ht="25.5" customHeight="1" x14ac:dyDescent="0.2">
      <c r="A55" s="162"/>
      <c r="B55" s="165" t="s">
        <v>78</v>
      </c>
      <c r="C55" s="164" t="s">
        <v>79</v>
      </c>
      <c r="D55" s="166"/>
      <c r="E55" s="166"/>
      <c r="F55" s="182" t="s">
        <v>24</v>
      </c>
      <c r="G55" s="183"/>
      <c r="H55" s="183"/>
      <c r="I55" s="184">
        <f>'Rozpočet Pol'!G76</f>
        <v>0</v>
      </c>
      <c r="J55" s="184"/>
    </row>
    <row r="56" spans="1:10" ht="25.5" customHeight="1" x14ac:dyDescent="0.2">
      <c r="A56" s="162"/>
      <c r="B56" s="165" t="s">
        <v>80</v>
      </c>
      <c r="C56" s="164" t="s">
        <v>81</v>
      </c>
      <c r="D56" s="166"/>
      <c r="E56" s="166"/>
      <c r="F56" s="182" t="s">
        <v>24</v>
      </c>
      <c r="G56" s="183"/>
      <c r="H56" s="183"/>
      <c r="I56" s="184">
        <f>'Rozpočet Pol'!G84</f>
        <v>0</v>
      </c>
      <c r="J56" s="184"/>
    </row>
    <row r="57" spans="1:10" ht="25.5" customHeight="1" x14ac:dyDescent="0.2">
      <c r="A57" s="162"/>
      <c r="B57" s="165" t="s">
        <v>82</v>
      </c>
      <c r="C57" s="164" t="s">
        <v>83</v>
      </c>
      <c r="D57" s="166"/>
      <c r="E57" s="166"/>
      <c r="F57" s="182" t="s">
        <v>24</v>
      </c>
      <c r="G57" s="183"/>
      <c r="H57" s="183"/>
      <c r="I57" s="184">
        <f>'Rozpočet Pol'!G90</f>
        <v>0</v>
      </c>
      <c r="J57" s="184"/>
    </row>
    <row r="58" spans="1:10" ht="25.5" customHeight="1" x14ac:dyDescent="0.2">
      <c r="A58" s="162"/>
      <c r="B58" s="165" t="s">
        <v>84</v>
      </c>
      <c r="C58" s="164" t="s">
        <v>85</v>
      </c>
      <c r="D58" s="166"/>
      <c r="E58" s="166"/>
      <c r="F58" s="182" t="s">
        <v>25</v>
      </c>
      <c r="G58" s="183"/>
      <c r="H58" s="183"/>
      <c r="I58" s="184">
        <f>'Rozpočet Pol'!G102</f>
        <v>0</v>
      </c>
      <c r="J58" s="184"/>
    </row>
    <row r="59" spans="1:10" ht="25.5" customHeight="1" x14ac:dyDescent="0.2">
      <c r="A59" s="162"/>
      <c r="B59" s="176" t="s">
        <v>86</v>
      </c>
      <c r="C59" s="177" t="s">
        <v>26</v>
      </c>
      <c r="D59" s="178"/>
      <c r="E59" s="178"/>
      <c r="F59" s="185" t="s">
        <v>86</v>
      </c>
      <c r="G59" s="186"/>
      <c r="H59" s="186"/>
      <c r="I59" s="187">
        <f>'Rozpočet Pol'!G106</f>
        <v>0</v>
      </c>
      <c r="J59" s="187"/>
    </row>
    <row r="60" spans="1:10" ht="25.5" customHeight="1" x14ac:dyDescent="0.2">
      <c r="A60" s="163"/>
      <c r="B60" s="169" t="s">
        <v>1</v>
      </c>
      <c r="C60" s="169"/>
      <c r="D60" s="170"/>
      <c r="E60" s="170"/>
      <c r="F60" s="188"/>
      <c r="G60" s="189"/>
      <c r="H60" s="189"/>
      <c r="I60" s="190">
        <f>SUM(I47:I59)</f>
        <v>0</v>
      </c>
      <c r="J60" s="190"/>
    </row>
    <row r="61" spans="1:10" x14ac:dyDescent="0.2">
      <c r="F61" s="191"/>
      <c r="G61" s="129"/>
      <c r="H61" s="191"/>
      <c r="I61" s="129"/>
      <c r="J61" s="129"/>
    </row>
    <row r="62" spans="1:10" x14ac:dyDescent="0.2">
      <c r="F62" s="191"/>
      <c r="G62" s="129"/>
      <c r="H62" s="191"/>
      <c r="I62" s="129"/>
      <c r="J62" s="129"/>
    </row>
    <row r="63" spans="1:10" x14ac:dyDescent="0.2">
      <c r="F63" s="191"/>
      <c r="G63" s="129"/>
      <c r="H63" s="191"/>
      <c r="I63" s="129"/>
      <c r="J63" s="129"/>
    </row>
  </sheetData>
  <sheetProtection password="CA2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I60:J60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89</v>
      </c>
    </row>
    <row r="2" spans="1:60" ht="24.95" customHeight="1" x14ac:dyDescent="0.2">
      <c r="A2" s="201" t="s">
        <v>88</v>
      </c>
      <c r="B2" s="195"/>
      <c r="C2" s="196" t="s">
        <v>46</v>
      </c>
      <c r="D2" s="197"/>
      <c r="E2" s="197"/>
      <c r="F2" s="197"/>
      <c r="G2" s="203"/>
      <c r="AE2" t="s">
        <v>90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91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92</v>
      </c>
    </row>
    <row r="5" spans="1:60" hidden="1" x14ac:dyDescent="0.2">
      <c r="A5" s="205" t="s">
        <v>93</v>
      </c>
      <c r="B5" s="206"/>
      <c r="C5" s="207"/>
      <c r="D5" s="208"/>
      <c r="E5" s="208"/>
      <c r="F5" s="208"/>
      <c r="G5" s="209"/>
      <c r="AE5" t="s">
        <v>94</v>
      </c>
    </row>
    <row r="7" spans="1:60" ht="38.25" x14ac:dyDescent="0.2">
      <c r="A7" s="215" t="s">
        <v>95</v>
      </c>
      <c r="B7" s="216" t="s">
        <v>96</v>
      </c>
      <c r="C7" s="216" t="s">
        <v>97</v>
      </c>
      <c r="D7" s="215" t="s">
        <v>98</v>
      </c>
      <c r="E7" s="215" t="s">
        <v>99</v>
      </c>
      <c r="F7" s="210" t="s">
        <v>100</v>
      </c>
      <c r="G7" s="234" t="s">
        <v>28</v>
      </c>
      <c r="H7" s="235" t="s">
        <v>29</v>
      </c>
      <c r="I7" s="235" t="s">
        <v>101</v>
      </c>
      <c r="J7" s="235" t="s">
        <v>30</v>
      </c>
      <c r="K7" s="235" t="s">
        <v>102</v>
      </c>
      <c r="L7" s="235" t="s">
        <v>103</v>
      </c>
      <c r="M7" s="235" t="s">
        <v>104</v>
      </c>
      <c r="N7" s="235" t="s">
        <v>105</v>
      </c>
      <c r="O7" s="235" t="s">
        <v>106</v>
      </c>
      <c r="P7" s="235" t="s">
        <v>107</v>
      </c>
      <c r="Q7" s="235" t="s">
        <v>108</v>
      </c>
      <c r="R7" s="235" t="s">
        <v>109</v>
      </c>
      <c r="S7" s="235" t="s">
        <v>110</v>
      </c>
      <c r="T7" s="235" t="s">
        <v>111</v>
      </c>
      <c r="U7" s="218" t="s">
        <v>112</v>
      </c>
    </row>
    <row r="8" spans="1:60" x14ac:dyDescent="0.2">
      <c r="A8" s="236" t="s">
        <v>113</v>
      </c>
      <c r="B8" s="237" t="s">
        <v>62</v>
      </c>
      <c r="C8" s="238" t="s">
        <v>63</v>
      </c>
      <c r="D8" s="217"/>
      <c r="E8" s="239"/>
      <c r="F8" s="240"/>
      <c r="G8" s="240">
        <f>SUMIF(AE9:AE32,"&lt;&gt;NOR",G9:G32)</f>
        <v>0</v>
      </c>
      <c r="H8" s="240"/>
      <c r="I8" s="240">
        <f>SUM(I9:I32)</f>
        <v>0</v>
      </c>
      <c r="J8" s="240"/>
      <c r="K8" s="240">
        <f>SUM(K9:K32)</f>
        <v>0</v>
      </c>
      <c r="L8" s="240"/>
      <c r="M8" s="240">
        <f>SUM(M9:M32)</f>
        <v>0</v>
      </c>
      <c r="N8" s="217"/>
      <c r="O8" s="217">
        <f>SUM(O9:O32)</f>
        <v>2.5000000000000001E-4</v>
      </c>
      <c r="P8" s="217"/>
      <c r="Q8" s="217">
        <f>SUM(Q9:Q32)</f>
        <v>5.4180000000000001</v>
      </c>
      <c r="R8" s="217"/>
      <c r="S8" s="217"/>
      <c r="T8" s="236"/>
      <c r="U8" s="217">
        <f>SUM(U9:U32)</f>
        <v>13.51</v>
      </c>
      <c r="AE8" t="s">
        <v>114</v>
      </c>
    </row>
    <row r="9" spans="1:60" outlineLevel="1" x14ac:dyDescent="0.2">
      <c r="A9" s="212">
        <v>1</v>
      </c>
      <c r="B9" s="219" t="s">
        <v>115</v>
      </c>
      <c r="C9" s="262" t="s">
        <v>116</v>
      </c>
      <c r="D9" s="221" t="s">
        <v>117</v>
      </c>
      <c r="E9" s="226">
        <v>6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0</v>
      </c>
      <c r="O9" s="221">
        <f>ROUND(E9*N9,5)</f>
        <v>0</v>
      </c>
      <c r="P9" s="221">
        <v>0.13800000000000001</v>
      </c>
      <c r="Q9" s="221">
        <f>ROUND(E9*P9,5)</f>
        <v>0.82799999999999996</v>
      </c>
      <c r="R9" s="221"/>
      <c r="S9" s="221"/>
      <c r="T9" s="222">
        <v>0.16</v>
      </c>
      <c r="U9" s="221">
        <f>ROUND(E9*T9,2)</f>
        <v>0.96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118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9" t="s">
        <v>119</v>
      </c>
      <c r="C10" s="262" t="s">
        <v>120</v>
      </c>
      <c r="D10" s="221" t="s">
        <v>121</v>
      </c>
      <c r="E10" s="226">
        <v>17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0</v>
      </c>
      <c r="O10" s="221">
        <f>ROUND(E10*N10,5)</f>
        <v>0</v>
      </c>
      <c r="P10" s="221">
        <v>0.27</v>
      </c>
      <c r="Q10" s="221">
        <f>ROUND(E10*P10,5)</f>
        <v>4.59</v>
      </c>
      <c r="R10" s="221"/>
      <c r="S10" s="221"/>
      <c r="T10" s="222">
        <v>0.123</v>
      </c>
      <c r="U10" s="221">
        <f>ROUND(E10*T10,2)</f>
        <v>2.09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118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9" t="s">
        <v>122</v>
      </c>
      <c r="C11" s="262" t="s">
        <v>123</v>
      </c>
      <c r="D11" s="221" t="s">
        <v>124</v>
      </c>
      <c r="E11" s="226">
        <v>4.08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21</v>
      </c>
      <c r="M11" s="230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9.7000000000000003E-2</v>
      </c>
      <c r="U11" s="221">
        <f>ROUND(E11*T11,2)</f>
        <v>0.4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118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9"/>
      <c r="C12" s="263" t="s">
        <v>125</v>
      </c>
      <c r="D12" s="223"/>
      <c r="E12" s="227"/>
      <c r="F12" s="231"/>
      <c r="G12" s="232"/>
      <c r="H12" s="230"/>
      <c r="I12" s="230"/>
      <c r="J12" s="230"/>
      <c r="K12" s="230"/>
      <c r="L12" s="230"/>
      <c r="M12" s="230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126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4" t="str">
        <f>C12</f>
        <v>sejmutí ornice tl. 150 mm</v>
      </c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19"/>
      <c r="C13" s="263" t="s">
        <v>127</v>
      </c>
      <c r="D13" s="223"/>
      <c r="E13" s="227"/>
      <c r="F13" s="231"/>
      <c r="G13" s="232"/>
      <c r="H13" s="230"/>
      <c r="I13" s="230"/>
      <c r="J13" s="230"/>
      <c r="K13" s="230"/>
      <c r="L13" s="230"/>
      <c r="M13" s="230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126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4" t="str">
        <f>C13</f>
        <v>1,95*3,5*0,15</v>
      </c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9"/>
      <c r="C14" s="263" t="s">
        <v>128</v>
      </c>
      <c r="D14" s="223"/>
      <c r="E14" s="227"/>
      <c r="F14" s="231"/>
      <c r="G14" s="232"/>
      <c r="H14" s="230"/>
      <c r="I14" s="230"/>
      <c r="J14" s="230"/>
      <c r="K14" s="230"/>
      <c r="L14" s="230"/>
      <c r="M14" s="230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126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4" t="str">
        <f>C14</f>
        <v>2,15*9,5*0,15</v>
      </c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4</v>
      </c>
      <c r="B15" s="219" t="s">
        <v>129</v>
      </c>
      <c r="C15" s="262" t="s">
        <v>130</v>
      </c>
      <c r="D15" s="221" t="s">
        <v>124</v>
      </c>
      <c r="E15" s="226">
        <v>5.45</v>
      </c>
      <c r="F15" s="229">
        <f>H15+J15</f>
        <v>0</v>
      </c>
      <c r="G15" s="230">
        <f>ROUND(E15*F15,2)</f>
        <v>0</v>
      </c>
      <c r="H15" s="230"/>
      <c r="I15" s="230">
        <f>ROUND(E15*H15,2)</f>
        <v>0</v>
      </c>
      <c r="J15" s="230"/>
      <c r="K15" s="230">
        <f>ROUND(E15*J15,2)</f>
        <v>0</v>
      </c>
      <c r="L15" s="230">
        <v>21</v>
      </c>
      <c r="M15" s="230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0.26666000000000001</v>
      </c>
      <c r="U15" s="221">
        <f>ROUND(E15*T15,2)</f>
        <v>1.45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118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9"/>
      <c r="C16" s="263" t="s">
        <v>131</v>
      </c>
      <c r="D16" s="223"/>
      <c r="E16" s="227"/>
      <c r="F16" s="231"/>
      <c r="G16" s="232"/>
      <c r="H16" s="230"/>
      <c r="I16" s="230"/>
      <c r="J16" s="230"/>
      <c r="K16" s="230"/>
      <c r="L16" s="230"/>
      <c r="M16" s="230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126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4" t="str">
        <f>C16</f>
        <v>výkop pro kontejnerové stání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/>
      <c r="B17" s="219"/>
      <c r="C17" s="263" t="s">
        <v>132</v>
      </c>
      <c r="D17" s="223"/>
      <c r="E17" s="227"/>
      <c r="F17" s="231"/>
      <c r="G17" s="232"/>
      <c r="H17" s="230"/>
      <c r="I17" s="230"/>
      <c r="J17" s="230"/>
      <c r="K17" s="230"/>
      <c r="L17" s="230"/>
      <c r="M17" s="230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126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4" t="str">
        <f>C17</f>
        <v>1,95*3,5*0,2</v>
      </c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9"/>
      <c r="C18" s="263" t="s">
        <v>133</v>
      </c>
      <c r="D18" s="223"/>
      <c r="E18" s="227"/>
      <c r="F18" s="231"/>
      <c r="G18" s="232"/>
      <c r="H18" s="230"/>
      <c r="I18" s="230"/>
      <c r="J18" s="230"/>
      <c r="K18" s="230"/>
      <c r="L18" s="230"/>
      <c r="M18" s="230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126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4" t="str">
        <f>C18</f>
        <v>2,15*9,5*0,2</v>
      </c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5</v>
      </c>
      <c r="B19" s="219" t="s">
        <v>134</v>
      </c>
      <c r="C19" s="262" t="s">
        <v>135</v>
      </c>
      <c r="D19" s="221" t="s">
        <v>124</v>
      </c>
      <c r="E19" s="226">
        <v>5.45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21</v>
      </c>
      <c r="M19" s="230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4.3099999999999999E-2</v>
      </c>
      <c r="U19" s="221">
        <f>ROUND(E19*T19,2)</f>
        <v>0.23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118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2">
        <v>6</v>
      </c>
      <c r="B20" s="219" t="s">
        <v>136</v>
      </c>
      <c r="C20" s="262" t="s">
        <v>137</v>
      </c>
      <c r="D20" s="221" t="s">
        <v>124</v>
      </c>
      <c r="E20" s="226">
        <v>9.0380000000000003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1.0999999999999999E-2</v>
      </c>
      <c r="U20" s="221">
        <f>ROUND(E20*T20,2)</f>
        <v>0.1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118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/>
      <c r="B21" s="219"/>
      <c r="C21" s="263" t="s">
        <v>138</v>
      </c>
      <c r="D21" s="223"/>
      <c r="E21" s="227"/>
      <c r="F21" s="231"/>
      <c r="G21" s="232"/>
      <c r="H21" s="230"/>
      <c r="I21" s="230"/>
      <c r="J21" s="230"/>
      <c r="K21" s="230"/>
      <c r="L21" s="230"/>
      <c r="M21" s="230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126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4" t="str">
        <f>C21</f>
        <v>4,08+5,45+0,508-1,0</v>
      </c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7</v>
      </c>
      <c r="B22" s="219" t="s">
        <v>139</v>
      </c>
      <c r="C22" s="262" t="s">
        <v>140</v>
      </c>
      <c r="D22" s="221" t="s">
        <v>124</v>
      </c>
      <c r="E22" s="226">
        <v>9.0380000000000003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0.65200000000000002</v>
      </c>
      <c r="U22" s="221">
        <f>ROUND(E22*T22,2)</f>
        <v>5.89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118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8</v>
      </c>
      <c r="B23" s="219" t="s">
        <v>141</v>
      </c>
      <c r="C23" s="262" t="s">
        <v>142</v>
      </c>
      <c r="D23" s="221" t="s">
        <v>117</v>
      </c>
      <c r="E23" s="226">
        <v>10</v>
      </c>
      <c r="F23" s="229">
        <f>H23+J23</f>
        <v>0</v>
      </c>
      <c r="G23" s="230">
        <f>ROUND(E23*F23,2)</f>
        <v>0</v>
      </c>
      <c r="H23" s="230"/>
      <c r="I23" s="230">
        <f>ROUND(E23*H23,2)</f>
        <v>0</v>
      </c>
      <c r="J23" s="230"/>
      <c r="K23" s="230">
        <f>ROUND(E23*J23,2)</f>
        <v>0</v>
      </c>
      <c r="L23" s="230">
        <v>21</v>
      </c>
      <c r="M23" s="230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0.06</v>
      </c>
      <c r="U23" s="221">
        <f>ROUND(E23*T23,2)</f>
        <v>0.6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118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9</v>
      </c>
      <c r="B24" s="219" t="s">
        <v>143</v>
      </c>
      <c r="C24" s="262" t="s">
        <v>144</v>
      </c>
      <c r="D24" s="221" t="s">
        <v>145</v>
      </c>
      <c r="E24" s="226">
        <v>0.25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1E-3</v>
      </c>
      <c r="O24" s="221">
        <f>ROUND(E24*N24,5)</f>
        <v>2.5000000000000001E-4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146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19"/>
      <c r="C25" s="263" t="s">
        <v>147</v>
      </c>
      <c r="D25" s="223"/>
      <c r="E25" s="227"/>
      <c r="F25" s="231"/>
      <c r="G25" s="232"/>
      <c r="H25" s="230"/>
      <c r="I25" s="230"/>
      <c r="J25" s="230"/>
      <c r="K25" s="230"/>
      <c r="L25" s="230"/>
      <c r="M25" s="230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126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4" t="str">
        <f>C25</f>
        <v>10,0*0,025 'Přepočtené koeficientem množství'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10</v>
      </c>
      <c r="B26" s="219" t="s">
        <v>148</v>
      </c>
      <c r="C26" s="262" t="s">
        <v>149</v>
      </c>
      <c r="D26" s="221" t="s">
        <v>117</v>
      </c>
      <c r="E26" s="226">
        <v>27.25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21</v>
      </c>
      <c r="M26" s="230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1.7999999999999999E-2</v>
      </c>
      <c r="U26" s="221">
        <f>ROUND(E26*T26,2)</f>
        <v>0.49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118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/>
      <c r="B27" s="219"/>
      <c r="C27" s="263" t="s">
        <v>150</v>
      </c>
      <c r="D27" s="223"/>
      <c r="E27" s="227"/>
      <c r="F27" s="231"/>
      <c r="G27" s="232"/>
      <c r="H27" s="230"/>
      <c r="I27" s="230"/>
      <c r="J27" s="230"/>
      <c r="K27" s="230"/>
      <c r="L27" s="230"/>
      <c r="M27" s="230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126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4" t="str">
        <f>C27</f>
        <v>1,95*3,5</v>
      </c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/>
      <c r="B28" s="219"/>
      <c r="C28" s="263" t="s">
        <v>151</v>
      </c>
      <c r="D28" s="223"/>
      <c r="E28" s="227"/>
      <c r="F28" s="231"/>
      <c r="G28" s="232"/>
      <c r="H28" s="230"/>
      <c r="I28" s="230"/>
      <c r="J28" s="230"/>
      <c r="K28" s="230"/>
      <c r="L28" s="230"/>
      <c r="M28" s="230"/>
      <c r="N28" s="221"/>
      <c r="O28" s="221"/>
      <c r="P28" s="221"/>
      <c r="Q28" s="221"/>
      <c r="R28" s="221"/>
      <c r="S28" s="221"/>
      <c r="T28" s="222"/>
      <c r="U28" s="22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126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4" t="str">
        <f>C28</f>
        <v>2,15*9,5</v>
      </c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11</v>
      </c>
      <c r="B29" s="219" t="s">
        <v>152</v>
      </c>
      <c r="C29" s="262" t="s">
        <v>153</v>
      </c>
      <c r="D29" s="221" t="s">
        <v>117</v>
      </c>
      <c r="E29" s="226">
        <v>10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21</v>
      </c>
      <c r="M29" s="230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0.13</v>
      </c>
      <c r="U29" s="221">
        <f>ROUND(E29*T29,2)</f>
        <v>1.3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118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/>
      <c r="B30" s="219"/>
      <c r="C30" s="263" t="s">
        <v>154</v>
      </c>
      <c r="D30" s="223"/>
      <c r="E30" s="227"/>
      <c r="F30" s="231"/>
      <c r="G30" s="232"/>
      <c r="H30" s="230"/>
      <c r="I30" s="230"/>
      <c r="J30" s="230"/>
      <c r="K30" s="230"/>
      <c r="L30" s="230"/>
      <c r="M30" s="230"/>
      <c r="N30" s="221"/>
      <c r="O30" s="221"/>
      <c r="P30" s="221"/>
      <c r="Q30" s="221"/>
      <c r="R30" s="221"/>
      <c r="S30" s="221"/>
      <c r="T30" s="222"/>
      <c r="U30" s="221"/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126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4" t="str">
        <f>C30</f>
        <v>bude zpětně použita sejmutá ornice</v>
      </c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/>
      <c r="B31" s="219"/>
      <c r="C31" s="263" t="s">
        <v>155</v>
      </c>
      <c r="D31" s="223"/>
      <c r="E31" s="227"/>
      <c r="F31" s="231"/>
      <c r="G31" s="232"/>
      <c r="H31" s="230"/>
      <c r="I31" s="230"/>
      <c r="J31" s="230"/>
      <c r="K31" s="230"/>
      <c r="L31" s="230"/>
      <c r="M31" s="230"/>
      <c r="N31" s="221"/>
      <c r="O31" s="221"/>
      <c r="P31" s="221"/>
      <c r="Q31" s="221"/>
      <c r="R31" s="221"/>
      <c r="S31" s="221"/>
      <c r="T31" s="222"/>
      <c r="U31" s="221"/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126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4" t="str">
        <f>C31</f>
        <v>0,1*10,0 = 1,0 m3</v>
      </c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12</v>
      </c>
      <c r="B32" s="219" t="s">
        <v>156</v>
      </c>
      <c r="C32" s="262" t="s">
        <v>157</v>
      </c>
      <c r="D32" s="221" t="s">
        <v>124</v>
      </c>
      <c r="E32" s="226">
        <v>9.0380000000000003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21</v>
      </c>
      <c r="M32" s="230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118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x14ac:dyDescent="0.2">
      <c r="A33" s="213" t="s">
        <v>113</v>
      </c>
      <c r="B33" s="220" t="s">
        <v>64</v>
      </c>
      <c r="C33" s="264" t="s">
        <v>65</v>
      </c>
      <c r="D33" s="224"/>
      <c r="E33" s="228"/>
      <c r="F33" s="233"/>
      <c r="G33" s="233">
        <f>SUMIF(AE34:AE36,"&lt;&gt;NOR",G34:G36)</f>
        <v>0</v>
      </c>
      <c r="H33" s="233"/>
      <c r="I33" s="233">
        <f>SUM(I34:I36)</f>
        <v>0</v>
      </c>
      <c r="J33" s="233"/>
      <c r="K33" s="233">
        <f>SUM(K34:K36)</f>
        <v>0</v>
      </c>
      <c r="L33" s="233"/>
      <c r="M33" s="233">
        <f>SUM(M34:M36)</f>
        <v>0</v>
      </c>
      <c r="N33" s="224"/>
      <c r="O33" s="224">
        <f>SUM(O34:O36)</f>
        <v>1.2827</v>
      </c>
      <c r="P33" s="224"/>
      <c r="Q33" s="224">
        <f>SUM(Q34:Q36)</f>
        <v>0</v>
      </c>
      <c r="R33" s="224"/>
      <c r="S33" s="224"/>
      <c r="T33" s="225"/>
      <c r="U33" s="224">
        <f>SUM(U34:U36)</f>
        <v>0.24</v>
      </c>
      <c r="AE33" t="s">
        <v>114</v>
      </c>
    </row>
    <row r="34" spans="1:60" outlineLevel="1" x14ac:dyDescent="0.2">
      <c r="A34" s="212">
        <v>13</v>
      </c>
      <c r="B34" s="219" t="s">
        <v>158</v>
      </c>
      <c r="C34" s="262" t="s">
        <v>159</v>
      </c>
      <c r="D34" s="221" t="s">
        <v>124</v>
      </c>
      <c r="E34" s="226">
        <v>0.50800000000000001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21</v>
      </c>
      <c r="M34" s="230">
        <f>G34*(1+L34/100)</f>
        <v>0</v>
      </c>
      <c r="N34" s="221">
        <v>2.5249999999999999</v>
      </c>
      <c r="O34" s="221">
        <f>ROUND(E34*N34,5)</f>
        <v>1.2827</v>
      </c>
      <c r="P34" s="221">
        <v>0</v>
      </c>
      <c r="Q34" s="221">
        <f>ROUND(E34*P34,5)</f>
        <v>0</v>
      </c>
      <c r="R34" s="221"/>
      <c r="S34" s="221"/>
      <c r="T34" s="222">
        <v>0.47699999999999998</v>
      </c>
      <c r="U34" s="221">
        <f>ROUND(E34*T34,2)</f>
        <v>0.24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118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/>
      <c r="B35" s="219"/>
      <c r="C35" s="263" t="s">
        <v>160</v>
      </c>
      <c r="D35" s="223"/>
      <c r="E35" s="227"/>
      <c r="F35" s="231"/>
      <c r="G35" s="232"/>
      <c r="H35" s="230"/>
      <c r="I35" s="230"/>
      <c r="J35" s="230"/>
      <c r="K35" s="230"/>
      <c r="L35" s="230"/>
      <c r="M35" s="230"/>
      <c r="N35" s="221"/>
      <c r="O35" s="221"/>
      <c r="P35" s="221"/>
      <c r="Q35" s="221"/>
      <c r="R35" s="221"/>
      <c r="S35" s="221"/>
      <c r="T35" s="222"/>
      <c r="U35" s="221"/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126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4" t="str">
        <f>C35</f>
        <v>základové patky pro oplocení</v>
      </c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/>
      <c r="B36" s="219"/>
      <c r="C36" s="263" t="s">
        <v>161</v>
      </c>
      <c r="D36" s="223"/>
      <c r="E36" s="227"/>
      <c r="F36" s="231"/>
      <c r="G36" s="232"/>
      <c r="H36" s="230"/>
      <c r="I36" s="230"/>
      <c r="J36" s="230"/>
      <c r="K36" s="230"/>
      <c r="L36" s="230"/>
      <c r="M36" s="230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126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4" t="str">
        <f>C36</f>
        <v>3,14*0,15*0,15*0,6*12</v>
      </c>
      <c r="BB36" s="211"/>
      <c r="BC36" s="211"/>
      <c r="BD36" s="211"/>
      <c r="BE36" s="211"/>
      <c r="BF36" s="211"/>
      <c r="BG36" s="211"/>
      <c r="BH36" s="211"/>
    </row>
    <row r="37" spans="1:60" x14ac:dyDescent="0.2">
      <c r="A37" s="213" t="s">
        <v>113</v>
      </c>
      <c r="B37" s="220" t="s">
        <v>66</v>
      </c>
      <c r="C37" s="264" t="s">
        <v>67</v>
      </c>
      <c r="D37" s="224"/>
      <c r="E37" s="228"/>
      <c r="F37" s="233"/>
      <c r="G37" s="233">
        <f>SUMIF(AE38:AE40,"&lt;&gt;NOR",G38:G40)</f>
        <v>0</v>
      </c>
      <c r="H37" s="233"/>
      <c r="I37" s="233">
        <f>SUM(I38:I40)</f>
        <v>0</v>
      </c>
      <c r="J37" s="233"/>
      <c r="K37" s="233">
        <f>SUM(K38:K40)</f>
        <v>0</v>
      </c>
      <c r="L37" s="233"/>
      <c r="M37" s="233">
        <f>SUM(M38:M40)</f>
        <v>0</v>
      </c>
      <c r="N37" s="224"/>
      <c r="O37" s="224">
        <f>SUM(O38:O40)</f>
        <v>0.15881999999999999</v>
      </c>
      <c r="P37" s="224"/>
      <c r="Q37" s="224">
        <f>SUM(Q38:Q40)</f>
        <v>0</v>
      </c>
      <c r="R37" s="224"/>
      <c r="S37" s="224"/>
      <c r="T37" s="225"/>
      <c r="U37" s="224">
        <f>SUM(U38:U40)</f>
        <v>0.11</v>
      </c>
      <c r="AE37" t="s">
        <v>114</v>
      </c>
    </row>
    <row r="38" spans="1:60" outlineLevel="1" x14ac:dyDescent="0.2">
      <c r="A38" s="212">
        <v>14</v>
      </c>
      <c r="B38" s="219" t="s">
        <v>162</v>
      </c>
      <c r="C38" s="262" t="s">
        <v>163</v>
      </c>
      <c r="D38" s="221" t="s">
        <v>124</v>
      </c>
      <c r="E38" s="226">
        <v>8.4000000000000005E-2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21</v>
      </c>
      <c r="M38" s="230">
        <f>G38*(1+L38/100)</f>
        <v>0</v>
      </c>
      <c r="N38" s="221">
        <v>1.8907700000000001</v>
      </c>
      <c r="O38" s="221">
        <f>ROUND(E38*N38,5)</f>
        <v>0.15881999999999999</v>
      </c>
      <c r="P38" s="221">
        <v>0</v>
      </c>
      <c r="Q38" s="221">
        <f>ROUND(E38*P38,5)</f>
        <v>0</v>
      </c>
      <c r="R38" s="221"/>
      <c r="S38" s="221"/>
      <c r="T38" s="222">
        <v>1.3169999999999999</v>
      </c>
      <c r="U38" s="221">
        <f>ROUND(E38*T38,2)</f>
        <v>0.11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118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/>
      <c r="B39" s="219"/>
      <c r="C39" s="263" t="s">
        <v>164</v>
      </c>
      <c r="D39" s="223"/>
      <c r="E39" s="227"/>
      <c r="F39" s="231"/>
      <c r="G39" s="232"/>
      <c r="H39" s="230"/>
      <c r="I39" s="230"/>
      <c r="J39" s="230"/>
      <c r="K39" s="230"/>
      <c r="L39" s="230"/>
      <c r="M39" s="230"/>
      <c r="N39" s="221"/>
      <c r="O39" s="221"/>
      <c r="P39" s="221"/>
      <c r="Q39" s="221"/>
      <c r="R39" s="221"/>
      <c r="S39" s="221"/>
      <c r="T39" s="222"/>
      <c r="U39" s="221"/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126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4" t="str">
        <f>C39</f>
        <v>lože pod bet. patky</v>
      </c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9"/>
      <c r="C40" s="263" t="s">
        <v>165</v>
      </c>
      <c r="D40" s="223"/>
      <c r="E40" s="227"/>
      <c r="F40" s="231"/>
      <c r="G40" s="232"/>
      <c r="H40" s="230"/>
      <c r="I40" s="230"/>
      <c r="J40" s="230"/>
      <c r="K40" s="230"/>
      <c r="L40" s="230"/>
      <c r="M40" s="230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126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4" t="str">
        <f>C40</f>
        <v>3,14*0,15*0,15*0,1*12</v>
      </c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13" t="s">
        <v>113</v>
      </c>
      <c r="B41" s="220" t="s">
        <v>68</v>
      </c>
      <c r="C41" s="264" t="s">
        <v>69</v>
      </c>
      <c r="D41" s="224"/>
      <c r="E41" s="228"/>
      <c r="F41" s="233"/>
      <c r="G41" s="233">
        <f>SUMIF(AE42:AE52,"&lt;&gt;NOR",G42:G52)</f>
        <v>0</v>
      </c>
      <c r="H41" s="233"/>
      <c r="I41" s="233">
        <f>SUM(I42:I52)</f>
        <v>0</v>
      </c>
      <c r="J41" s="233"/>
      <c r="K41" s="233">
        <f>SUM(K42:K52)</f>
        <v>0</v>
      </c>
      <c r="L41" s="233"/>
      <c r="M41" s="233">
        <f>SUM(M42:M52)</f>
        <v>0</v>
      </c>
      <c r="N41" s="224"/>
      <c r="O41" s="224">
        <f>SUM(O42:O52)</f>
        <v>20.09797</v>
      </c>
      <c r="P41" s="224"/>
      <c r="Q41" s="224">
        <f>SUM(Q42:Q52)</f>
        <v>0</v>
      </c>
      <c r="R41" s="224"/>
      <c r="S41" s="224"/>
      <c r="T41" s="225"/>
      <c r="U41" s="224">
        <f>SUM(U42:U52)</f>
        <v>13.59</v>
      </c>
      <c r="AE41" t="s">
        <v>114</v>
      </c>
    </row>
    <row r="42" spans="1:60" ht="22.5" outlineLevel="1" x14ac:dyDescent="0.2">
      <c r="A42" s="212">
        <v>15</v>
      </c>
      <c r="B42" s="219" t="s">
        <v>166</v>
      </c>
      <c r="C42" s="262" t="s">
        <v>167</v>
      </c>
      <c r="D42" s="221" t="s">
        <v>117</v>
      </c>
      <c r="E42" s="226">
        <v>27.25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21</v>
      </c>
      <c r="M42" s="230">
        <f>G42*(1+L42/100)</f>
        <v>0</v>
      </c>
      <c r="N42" s="221">
        <v>0.55125000000000002</v>
      </c>
      <c r="O42" s="221">
        <f>ROUND(E42*N42,5)</f>
        <v>15.021559999999999</v>
      </c>
      <c r="P42" s="221">
        <v>0</v>
      </c>
      <c r="Q42" s="221">
        <f>ROUND(E42*P42,5)</f>
        <v>0</v>
      </c>
      <c r="R42" s="221"/>
      <c r="S42" s="221"/>
      <c r="T42" s="222">
        <v>2.7E-2</v>
      </c>
      <c r="U42" s="221">
        <f>ROUND(E42*T42,2)</f>
        <v>0.74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118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/>
      <c r="B43" s="219"/>
      <c r="C43" s="263" t="s">
        <v>150</v>
      </c>
      <c r="D43" s="223"/>
      <c r="E43" s="227"/>
      <c r="F43" s="231"/>
      <c r="G43" s="232"/>
      <c r="H43" s="230"/>
      <c r="I43" s="230"/>
      <c r="J43" s="230"/>
      <c r="K43" s="230"/>
      <c r="L43" s="230"/>
      <c r="M43" s="230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126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4" t="str">
        <f>C43</f>
        <v>1,95*3,5</v>
      </c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/>
      <c r="B44" s="219"/>
      <c r="C44" s="263" t="s">
        <v>151</v>
      </c>
      <c r="D44" s="223"/>
      <c r="E44" s="227"/>
      <c r="F44" s="231"/>
      <c r="G44" s="232"/>
      <c r="H44" s="230"/>
      <c r="I44" s="230"/>
      <c r="J44" s="230"/>
      <c r="K44" s="230"/>
      <c r="L44" s="230"/>
      <c r="M44" s="230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126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4" t="str">
        <f>C44</f>
        <v>2,15*9,5</v>
      </c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16</v>
      </c>
      <c r="B45" s="219" t="s">
        <v>168</v>
      </c>
      <c r="C45" s="262" t="s">
        <v>169</v>
      </c>
      <c r="D45" s="221" t="s">
        <v>117</v>
      </c>
      <c r="E45" s="226">
        <v>24</v>
      </c>
      <c r="F45" s="229">
        <f>H45+J45</f>
        <v>0</v>
      </c>
      <c r="G45" s="230">
        <f>ROUND(E45*F45,2)</f>
        <v>0</v>
      </c>
      <c r="H45" s="230"/>
      <c r="I45" s="230">
        <f>ROUND(E45*H45,2)</f>
        <v>0</v>
      </c>
      <c r="J45" s="230"/>
      <c r="K45" s="230">
        <f>ROUND(E45*J45,2)</f>
        <v>0</v>
      </c>
      <c r="L45" s="230">
        <v>21</v>
      </c>
      <c r="M45" s="230">
        <f>G45*(1+L45/100)</f>
        <v>0</v>
      </c>
      <c r="N45" s="221">
        <v>7.3899999999999993E-2</v>
      </c>
      <c r="O45" s="221">
        <f>ROUND(E45*N45,5)</f>
        <v>1.7736000000000001</v>
      </c>
      <c r="P45" s="221">
        <v>0</v>
      </c>
      <c r="Q45" s="221">
        <f>ROUND(E45*P45,5)</f>
        <v>0</v>
      </c>
      <c r="R45" s="221"/>
      <c r="S45" s="221"/>
      <c r="T45" s="222">
        <v>0.45200000000000001</v>
      </c>
      <c r="U45" s="221">
        <f>ROUND(E45*T45,2)</f>
        <v>10.85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118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>
        <v>17</v>
      </c>
      <c r="B46" s="219" t="s">
        <v>170</v>
      </c>
      <c r="C46" s="262" t="s">
        <v>171</v>
      </c>
      <c r="D46" s="221" t="s">
        <v>117</v>
      </c>
      <c r="E46" s="226">
        <v>25.2</v>
      </c>
      <c r="F46" s="229">
        <f>H46+J46</f>
        <v>0</v>
      </c>
      <c r="G46" s="230">
        <f>ROUND(E46*F46,2)</f>
        <v>0</v>
      </c>
      <c r="H46" s="230"/>
      <c r="I46" s="230">
        <f>ROUND(E46*H46,2)</f>
        <v>0</v>
      </c>
      <c r="J46" s="230"/>
      <c r="K46" s="230">
        <f>ROUND(E46*J46,2)</f>
        <v>0</v>
      </c>
      <c r="L46" s="230">
        <v>21</v>
      </c>
      <c r="M46" s="230">
        <f>G46*(1+L46/100)</f>
        <v>0</v>
      </c>
      <c r="N46" s="221">
        <v>0.13100000000000001</v>
      </c>
      <c r="O46" s="221">
        <f>ROUND(E46*N46,5)</f>
        <v>3.3012000000000001</v>
      </c>
      <c r="P46" s="221">
        <v>0</v>
      </c>
      <c r="Q46" s="221">
        <f>ROUND(E46*P46,5)</f>
        <v>0</v>
      </c>
      <c r="R46" s="221"/>
      <c r="S46" s="221"/>
      <c r="T46" s="222">
        <v>0</v>
      </c>
      <c r="U46" s="221">
        <f>ROUND(E46*T46,2)</f>
        <v>0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146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/>
      <c r="B47" s="219"/>
      <c r="C47" s="263" t="s">
        <v>172</v>
      </c>
      <c r="D47" s="223"/>
      <c r="E47" s="227"/>
      <c r="F47" s="231"/>
      <c r="G47" s="232"/>
      <c r="H47" s="230"/>
      <c r="I47" s="230"/>
      <c r="J47" s="230"/>
      <c r="K47" s="230"/>
      <c r="L47" s="230"/>
      <c r="M47" s="230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126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4" t="str">
        <f>C47</f>
        <v>24,0*1,05 'Přepočtené koeficientem množství'</v>
      </c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>
        <v>18</v>
      </c>
      <c r="B48" s="219" t="s">
        <v>173</v>
      </c>
      <c r="C48" s="262" t="s">
        <v>174</v>
      </c>
      <c r="D48" s="221" t="s">
        <v>121</v>
      </c>
      <c r="E48" s="226">
        <v>4.88</v>
      </c>
      <c r="F48" s="229">
        <f>H48+J48</f>
        <v>0</v>
      </c>
      <c r="G48" s="230">
        <f>ROUND(E48*F48,2)</f>
        <v>0</v>
      </c>
      <c r="H48" s="230"/>
      <c r="I48" s="230">
        <f>ROUND(E48*H48,2)</f>
        <v>0</v>
      </c>
      <c r="J48" s="230"/>
      <c r="K48" s="230">
        <f>ROUND(E48*J48,2)</f>
        <v>0</v>
      </c>
      <c r="L48" s="230">
        <v>21</v>
      </c>
      <c r="M48" s="230">
        <f>G48*(1+L48/100)</f>
        <v>0</v>
      </c>
      <c r="N48" s="221">
        <v>3.3E-4</v>
      </c>
      <c r="O48" s="221">
        <f>ROUND(E48*N48,5)</f>
        <v>1.6100000000000001E-3</v>
      </c>
      <c r="P48" s="221">
        <v>0</v>
      </c>
      <c r="Q48" s="221">
        <f>ROUND(E48*P48,5)</f>
        <v>0</v>
      </c>
      <c r="R48" s="221"/>
      <c r="S48" s="221"/>
      <c r="T48" s="222">
        <v>0.41</v>
      </c>
      <c r="U48" s="221">
        <f>ROUND(E48*T48,2)</f>
        <v>2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118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9"/>
      <c r="C49" s="263" t="s">
        <v>175</v>
      </c>
      <c r="D49" s="223"/>
      <c r="E49" s="227"/>
      <c r="F49" s="231"/>
      <c r="G49" s="232"/>
      <c r="H49" s="230"/>
      <c r="I49" s="230"/>
      <c r="J49" s="230"/>
      <c r="K49" s="230"/>
      <c r="L49" s="230"/>
      <c r="M49" s="230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126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4" t="str">
        <f>C49</f>
        <v>řezání zámkové dlažby kolem konstrukce oplocení</v>
      </c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/>
      <c r="B50" s="219"/>
      <c r="C50" s="263" t="s">
        <v>176</v>
      </c>
      <c r="D50" s="223"/>
      <c r="E50" s="227"/>
      <c r="F50" s="231"/>
      <c r="G50" s="232"/>
      <c r="H50" s="230"/>
      <c r="I50" s="230"/>
      <c r="J50" s="230"/>
      <c r="K50" s="230"/>
      <c r="L50" s="230"/>
      <c r="M50" s="230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126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4" t="str">
        <f>C50</f>
        <v>0,08*3*12</v>
      </c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/>
      <c r="B51" s="219"/>
      <c r="C51" s="263" t="s">
        <v>177</v>
      </c>
      <c r="D51" s="223"/>
      <c r="E51" s="227"/>
      <c r="F51" s="231"/>
      <c r="G51" s="232"/>
      <c r="H51" s="230"/>
      <c r="I51" s="230"/>
      <c r="J51" s="230"/>
      <c r="K51" s="230"/>
      <c r="L51" s="230"/>
      <c r="M51" s="230"/>
      <c r="N51" s="221"/>
      <c r="O51" s="221"/>
      <c r="P51" s="221"/>
      <c r="Q51" s="221"/>
      <c r="R51" s="221"/>
      <c r="S51" s="221"/>
      <c r="T51" s="222"/>
      <c r="U51" s="221"/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126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4" t="str">
        <f>C51</f>
        <v>řezání zámkové dlažby v šikmé části</v>
      </c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/>
      <c r="B52" s="219"/>
      <c r="C52" s="263" t="s">
        <v>178</v>
      </c>
      <c r="D52" s="223"/>
      <c r="E52" s="227"/>
      <c r="F52" s="231"/>
      <c r="G52" s="232"/>
      <c r="H52" s="230"/>
      <c r="I52" s="230"/>
      <c r="J52" s="230"/>
      <c r="K52" s="230"/>
      <c r="L52" s="230"/>
      <c r="M52" s="230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126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4" t="str">
        <f>C52</f>
        <v>2,0 m</v>
      </c>
      <c r="BB52" s="211"/>
      <c r="BC52" s="211"/>
      <c r="BD52" s="211"/>
      <c r="BE52" s="211"/>
      <c r="BF52" s="211"/>
      <c r="BG52" s="211"/>
      <c r="BH52" s="211"/>
    </row>
    <row r="53" spans="1:60" x14ac:dyDescent="0.2">
      <c r="A53" s="213" t="s">
        <v>113</v>
      </c>
      <c r="B53" s="220" t="s">
        <v>70</v>
      </c>
      <c r="C53" s="264" t="s">
        <v>71</v>
      </c>
      <c r="D53" s="224"/>
      <c r="E53" s="228"/>
      <c r="F53" s="233"/>
      <c r="G53" s="233">
        <f>SUMIF(AE54:AE57,"&lt;&gt;NOR",G54:G57)</f>
        <v>0</v>
      </c>
      <c r="H53" s="233"/>
      <c r="I53" s="233">
        <f>SUM(I54:I57)</f>
        <v>0</v>
      </c>
      <c r="J53" s="233"/>
      <c r="K53" s="233">
        <f>SUM(K54:K57)</f>
        <v>0</v>
      </c>
      <c r="L53" s="233"/>
      <c r="M53" s="233">
        <f>SUM(M54:M57)</f>
        <v>0</v>
      </c>
      <c r="N53" s="224"/>
      <c r="O53" s="224">
        <f>SUM(O54:O57)</f>
        <v>0.12127</v>
      </c>
      <c r="P53" s="224"/>
      <c r="Q53" s="224">
        <f>SUM(Q54:Q57)</f>
        <v>0</v>
      </c>
      <c r="R53" s="224"/>
      <c r="S53" s="224"/>
      <c r="T53" s="225"/>
      <c r="U53" s="224">
        <f>SUM(U54:U57)</f>
        <v>0.7</v>
      </c>
      <c r="AE53" t="s">
        <v>114</v>
      </c>
    </row>
    <row r="54" spans="1:60" outlineLevel="1" x14ac:dyDescent="0.2">
      <c r="A54" s="212">
        <v>19</v>
      </c>
      <c r="B54" s="219" t="s">
        <v>179</v>
      </c>
      <c r="C54" s="262" t="s">
        <v>180</v>
      </c>
      <c r="D54" s="221" t="s">
        <v>121</v>
      </c>
      <c r="E54" s="226">
        <v>7.2</v>
      </c>
      <c r="F54" s="229">
        <f>H54+J54</f>
        <v>0</v>
      </c>
      <c r="G54" s="230">
        <f>ROUND(E54*F54,2)</f>
        <v>0</v>
      </c>
      <c r="H54" s="230"/>
      <c r="I54" s="230">
        <f>ROUND(E54*H54,2)</f>
        <v>0</v>
      </c>
      <c r="J54" s="230"/>
      <c r="K54" s="230">
        <f>ROUND(E54*J54,2)</f>
        <v>0</v>
      </c>
      <c r="L54" s="230">
        <v>21</v>
      </c>
      <c r="M54" s="230">
        <f>G54*(1+L54/100)</f>
        <v>0</v>
      </c>
      <c r="N54" s="221">
        <v>1.0000000000000001E-5</v>
      </c>
      <c r="O54" s="221">
        <f>ROUND(E54*N54,5)</f>
        <v>6.9999999999999994E-5</v>
      </c>
      <c r="P54" s="221">
        <v>0</v>
      </c>
      <c r="Q54" s="221">
        <f>ROUND(E54*P54,5)</f>
        <v>0</v>
      </c>
      <c r="R54" s="221"/>
      <c r="S54" s="221"/>
      <c r="T54" s="222">
        <v>9.7000000000000003E-2</v>
      </c>
      <c r="U54" s="221">
        <f>ROUND(E54*T54,2)</f>
        <v>0.7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118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/>
      <c r="B55" s="219"/>
      <c r="C55" s="263" t="s">
        <v>181</v>
      </c>
      <c r="D55" s="223"/>
      <c r="E55" s="227"/>
      <c r="F55" s="231"/>
      <c r="G55" s="232"/>
      <c r="H55" s="230"/>
      <c r="I55" s="230"/>
      <c r="J55" s="230"/>
      <c r="K55" s="230"/>
      <c r="L55" s="230"/>
      <c r="M55" s="230"/>
      <c r="N55" s="221"/>
      <c r="O55" s="221"/>
      <c r="P55" s="221"/>
      <c r="Q55" s="221"/>
      <c r="R55" s="221"/>
      <c r="S55" s="221"/>
      <c r="T55" s="222"/>
      <c r="U55" s="221"/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126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4" t="str">
        <f>C55</f>
        <v>ztracené bednění pro základové patky</v>
      </c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/>
      <c r="B56" s="219"/>
      <c r="C56" s="263" t="s">
        <v>182</v>
      </c>
      <c r="D56" s="223"/>
      <c r="E56" s="227"/>
      <c r="F56" s="231"/>
      <c r="G56" s="232"/>
      <c r="H56" s="230"/>
      <c r="I56" s="230"/>
      <c r="J56" s="230"/>
      <c r="K56" s="230"/>
      <c r="L56" s="230"/>
      <c r="M56" s="230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126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4" t="str">
        <f>C56</f>
        <v>0,6*12</v>
      </c>
      <c r="BB56" s="211"/>
      <c r="BC56" s="211"/>
      <c r="BD56" s="211"/>
      <c r="BE56" s="211"/>
      <c r="BF56" s="211"/>
      <c r="BG56" s="211"/>
      <c r="BH56" s="211"/>
    </row>
    <row r="57" spans="1:60" ht="22.5" outlineLevel="1" x14ac:dyDescent="0.2">
      <c r="A57" s="212">
        <v>20</v>
      </c>
      <c r="B57" s="219" t="s">
        <v>183</v>
      </c>
      <c r="C57" s="262" t="s">
        <v>184</v>
      </c>
      <c r="D57" s="221" t="s">
        <v>185</v>
      </c>
      <c r="E57" s="226">
        <v>12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21</v>
      </c>
      <c r="M57" s="230">
        <f>G57*(1+L57/100)</f>
        <v>0</v>
      </c>
      <c r="N57" s="221">
        <v>1.01E-2</v>
      </c>
      <c r="O57" s="221">
        <f>ROUND(E57*N57,5)</f>
        <v>0.1212</v>
      </c>
      <c r="P57" s="221">
        <v>0</v>
      </c>
      <c r="Q57" s="221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146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13" t="s">
        <v>113</v>
      </c>
      <c r="B58" s="220" t="s">
        <v>72</v>
      </c>
      <c r="C58" s="264" t="s">
        <v>73</v>
      </c>
      <c r="D58" s="224"/>
      <c r="E58" s="228"/>
      <c r="F58" s="233"/>
      <c r="G58" s="233">
        <f>SUMIF(AE59:AE68,"&lt;&gt;NOR",G59:G68)</f>
        <v>0</v>
      </c>
      <c r="H58" s="233"/>
      <c r="I58" s="233">
        <f>SUM(I59:I68)</f>
        <v>0</v>
      </c>
      <c r="J58" s="233"/>
      <c r="K58" s="233">
        <f>SUM(K59:K68)</f>
        <v>0</v>
      </c>
      <c r="L58" s="233"/>
      <c r="M58" s="233">
        <f>SUM(M59:M68)</f>
        <v>0</v>
      </c>
      <c r="N58" s="224"/>
      <c r="O58" s="224">
        <f>SUM(O59:O68)</f>
        <v>8.5054700000000008</v>
      </c>
      <c r="P58" s="224"/>
      <c r="Q58" s="224">
        <f>SUM(Q59:Q68)</f>
        <v>0</v>
      </c>
      <c r="R58" s="224"/>
      <c r="S58" s="224"/>
      <c r="T58" s="225"/>
      <c r="U58" s="224">
        <f>SUM(U59:U68)</f>
        <v>13.83</v>
      </c>
      <c r="AE58" t="s">
        <v>114</v>
      </c>
    </row>
    <row r="59" spans="1:60" outlineLevel="1" x14ac:dyDescent="0.2">
      <c r="A59" s="212">
        <v>21</v>
      </c>
      <c r="B59" s="219" t="s">
        <v>186</v>
      </c>
      <c r="C59" s="262" t="s">
        <v>187</v>
      </c>
      <c r="D59" s="221" t="s">
        <v>121</v>
      </c>
      <c r="E59" s="226">
        <v>38</v>
      </c>
      <c r="F59" s="229">
        <f>H59+J59</f>
        <v>0</v>
      </c>
      <c r="G59" s="230">
        <f>ROUND(E59*F59,2)</f>
        <v>0</v>
      </c>
      <c r="H59" s="230"/>
      <c r="I59" s="230">
        <f>ROUND(E59*H59,2)</f>
        <v>0</v>
      </c>
      <c r="J59" s="230"/>
      <c r="K59" s="230">
        <f>ROUND(E59*J59,2)</f>
        <v>0</v>
      </c>
      <c r="L59" s="230">
        <v>21</v>
      </c>
      <c r="M59" s="230">
        <f>G59*(1+L59/100)</f>
        <v>0</v>
      </c>
      <c r="N59" s="221">
        <v>0.188</v>
      </c>
      <c r="O59" s="221">
        <f>ROUND(E59*N59,5)</f>
        <v>7.1440000000000001</v>
      </c>
      <c r="P59" s="221">
        <v>0</v>
      </c>
      <c r="Q59" s="221">
        <f>ROUND(E59*P59,5)</f>
        <v>0</v>
      </c>
      <c r="R59" s="221"/>
      <c r="S59" s="221"/>
      <c r="T59" s="222">
        <v>0.27200000000000002</v>
      </c>
      <c r="U59" s="221">
        <f>ROUND(E59*T59,2)</f>
        <v>10.34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118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22</v>
      </c>
      <c r="B60" s="219" t="s">
        <v>188</v>
      </c>
      <c r="C60" s="262" t="s">
        <v>189</v>
      </c>
      <c r="D60" s="221" t="s">
        <v>185</v>
      </c>
      <c r="E60" s="226">
        <v>42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21</v>
      </c>
      <c r="M60" s="230">
        <f>G60*(1+L60/100)</f>
        <v>0</v>
      </c>
      <c r="N60" s="221">
        <v>1.0999999999999999E-2</v>
      </c>
      <c r="O60" s="221">
        <f>ROUND(E60*N60,5)</f>
        <v>0.46200000000000002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146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23</v>
      </c>
      <c r="B61" s="219" t="s">
        <v>190</v>
      </c>
      <c r="C61" s="262" t="s">
        <v>191</v>
      </c>
      <c r="D61" s="221" t="s">
        <v>185</v>
      </c>
      <c r="E61" s="226">
        <v>13</v>
      </c>
      <c r="F61" s="229">
        <f>H61+J61</f>
        <v>0</v>
      </c>
      <c r="G61" s="230">
        <f>ROUND(E61*F61,2)</f>
        <v>0</v>
      </c>
      <c r="H61" s="230"/>
      <c r="I61" s="230">
        <f>ROUND(E61*H61,2)</f>
        <v>0</v>
      </c>
      <c r="J61" s="230"/>
      <c r="K61" s="230">
        <f>ROUND(E61*J61,2)</f>
        <v>0</v>
      </c>
      <c r="L61" s="230">
        <v>21</v>
      </c>
      <c r="M61" s="230">
        <f>G61*(1+L61/100)</f>
        <v>0</v>
      </c>
      <c r="N61" s="221">
        <v>4.8300000000000003E-2</v>
      </c>
      <c r="O61" s="221">
        <f>ROUND(E61*N61,5)</f>
        <v>0.62790000000000001</v>
      </c>
      <c r="P61" s="221">
        <v>0</v>
      </c>
      <c r="Q61" s="221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146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24</v>
      </c>
      <c r="B62" s="219" t="s">
        <v>192</v>
      </c>
      <c r="C62" s="262" t="s">
        <v>193</v>
      </c>
      <c r="D62" s="221" t="s">
        <v>185</v>
      </c>
      <c r="E62" s="226">
        <v>2</v>
      </c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21</v>
      </c>
      <c r="M62" s="230">
        <f>G62*(1+L62/100)</f>
        <v>0</v>
      </c>
      <c r="N62" s="221">
        <v>6.7000000000000004E-2</v>
      </c>
      <c r="O62" s="221">
        <f>ROUND(E62*N62,5)</f>
        <v>0.13400000000000001</v>
      </c>
      <c r="P62" s="221">
        <v>0</v>
      </c>
      <c r="Q62" s="221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146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25</v>
      </c>
      <c r="B63" s="219" t="s">
        <v>194</v>
      </c>
      <c r="C63" s="262" t="s">
        <v>195</v>
      </c>
      <c r="D63" s="221" t="s">
        <v>185</v>
      </c>
      <c r="E63" s="226">
        <v>2</v>
      </c>
      <c r="F63" s="229">
        <f>H63+J63</f>
        <v>0</v>
      </c>
      <c r="G63" s="230">
        <f>ROUND(E63*F63,2)</f>
        <v>0</v>
      </c>
      <c r="H63" s="230"/>
      <c r="I63" s="230">
        <f>ROUND(E63*H63,2)</f>
        <v>0</v>
      </c>
      <c r="J63" s="230"/>
      <c r="K63" s="230">
        <f>ROUND(E63*J63,2)</f>
        <v>0</v>
      </c>
      <c r="L63" s="230">
        <v>21</v>
      </c>
      <c r="M63" s="230">
        <f>G63*(1+L63/100)</f>
        <v>0</v>
      </c>
      <c r="N63" s="221">
        <v>6.7000000000000004E-2</v>
      </c>
      <c r="O63" s="221">
        <f>ROUND(E63*N63,5)</f>
        <v>0.13400000000000001</v>
      </c>
      <c r="P63" s="221">
        <v>0</v>
      </c>
      <c r="Q63" s="221">
        <f>ROUND(E63*P63,5)</f>
        <v>0</v>
      </c>
      <c r="R63" s="221"/>
      <c r="S63" s="221"/>
      <c r="T63" s="222">
        <v>0</v>
      </c>
      <c r="U63" s="221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146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>
        <v>26</v>
      </c>
      <c r="B64" s="219" t="s">
        <v>196</v>
      </c>
      <c r="C64" s="262" t="s">
        <v>197</v>
      </c>
      <c r="D64" s="221" t="s">
        <v>121</v>
      </c>
      <c r="E64" s="226">
        <v>17</v>
      </c>
      <c r="F64" s="229">
        <f>H64+J64</f>
        <v>0</v>
      </c>
      <c r="G64" s="230">
        <f>ROUND(E64*F64,2)</f>
        <v>0</v>
      </c>
      <c r="H64" s="230"/>
      <c r="I64" s="230">
        <f>ROUND(E64*H64,2)</f>
        <v>0</v>
      </c>
      <c r="J64" s="230"/>
      <c r="K64" s="230">
        <f>ROUND(E64*J64,2)</f>
        <v>0</v>
      </c>
      <c r="L64" s="230">
        <v>21</v>
      </c>
      <c r="M64" s="230">
        <f>G64*(1+L64/100)</f>
        <v>0</v>
      </c>
      <c r="N64" s="221">
        <v>1.0000000000000001E-5</v>
      </c>
      <c r="O64" s="221">
        <f>ROUND(E64*N64,5)</f>
        <v>1.7000000000000001E-4</v>
      </c>
      <c r="P64" s="221">
        <v>0</v>
      </c>
      <c r="Q64" s="221">
        <f>ROUND(E64*P64,5)</f>
        <v>0</v>
      </c>
      <c r="R64" s="221"/>
      <c r="S64" s="221"/>
      <c r="T64" s="222">
        <v>6.6000000000000003E-2</v>
      </c>
      <c r="U64" s="221">
        <f>ROUND(E64*T64,2)</f>
        <v>1.1200000000000001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118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/>
      <c r="B65" s="219"/>
      <c r="C65" s="263" t="s">
        <v>198</v>
      </c>
      <c r="D65" s="223"/>
      <c r="E65" s="227"/>
      <c r="F65" s="231"/>
      <c r="G65" s="232"/>
      <c r="H65" s="230"/>
      <c r="I65" s="230"/>
      <c r="J65" s="230"/>
      <c r="K65" s="230"/>
      <c r="L65" s="230"/>
      <c r="M65" s="230"/>
      <c r="N65" s="221"/>
      <c r="O65" s="221"/>
      <c r="P65" s="221"/>
      <c r="Q65" s="221"/>
      <c r="R65" s="221"/>
      <c r="S65" s="221"/>
      <c r="T65" s="222"/>
      <c r="U65" s="221"/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126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4" t="str">
        <f>C65</f>
        <v>prořezání spáry před zalitím zálivkou</v>
      </c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>
        <v>27</v>
      </c>
      <c r="B66" s="219" t="s">
        <v>199</v>
      </c>
      <c r="C66" s="262" t="s">
        <v>200</v>
      </c>
      <c r="D66" s="221" t="s">
        <v>121</v>
      </c>
      <c r="E66" s="226">
        <v>17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21</v>
      </c>
      <c r="M66" s="230">
        <f>G66*(1+L66/100)</f>
        <v>0</v>
      </c>
      <c r="N66" s="221">
        <v>1E-4</v>
      </c>
      <c r="O66" s="221">
        <f>ROUND(E66*N66,5)</f>
        <v>1.6999999999999999E-3</v>
      </c>
      <c r="P66" s="221">
        <v>0</v>
      </c>
      <c r="Q66" s="221">
        <f>ROUND(E66*P66,5)</f>
        <v>0</v>
      </c>
      <c r="R66" s="221"/>
      <c r="S66" s="221"/>
      <c r="T66" s="222">
        <v>6.5000000000000002E-2</v>
      </c>
      <c r="U66" s="221">
        <f>ROUND(E66*T66,2)</f>
        <v>1.1100000000000001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118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28</v>
      </c>
      <c r="B67" s="219" t="s">
        <v>201</v>
      </c>
      <c r="C67" s="262" t="s">
        <v>202</v>
      </c>
      <c r="D67" s="221" t="s">
        <v>203</v>
      </c>
      <c r="E67" s="226">
        <v>1.6999999999999999E-3</v>
      </c>
      <c r="F67" s="229">
        <f>H67+J67</f>
        <v>0</v>
      </c>
      <c r="G67" s="230">
        <f>ROUND(E67*F67,2)</f>
        <v>0</v>
      </c>
      <c r="H67" s="230"/>
      <c r="I67" s="230">
        <f>ROUND(E67*H67,2)</f>
        <v>0</v>
      </c>
      <c r="J67" s="230"/>
      <c r="K67" s="230">
        <f>ROUND(E67*J67,2)</f>
        <v>0</v>
      </c>
      <c r="L67" s="230">
        <v>21</v>
      </c>
      <c r="M67" s="230">
        <f>G67*(1+L67/100)</f>
        <v>0</v>
      </c>
      <c r="N67" s="221">
        <v>1</v>
      </c>
      <c r="O67" s="221">
        <f>ROUND(E67*N67,5)</f>
        <v>1.6999999999999999E-3</v>
      </c>
      <c r="P67" s="221">
        <v>0</v>
      </c>
      <c r="Q67" s="221">
        <f>ROUND(E67*P67,5)</f>
        <v>0</v>
      </c>
      <c r="R67" s="221"/>
      <c r="S67" s="221"/>
      <c r="T67" s="222">
        <v>0</v>
      </c>
      <c r="U67" s="221">
        <f>ROUND(E67*T67,2)</f>
        <v>0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146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29</v>
      </c>
      <c r="B68" s="219" t="s">
        <v>204</v>
      </c>
      <c r="C68" s="262" t="s">
        <v>205</v>
      </c>
      <c r="D68" s="221" t="s">
        <v>121</v>
      </c>
      <c r="E68" s="226">
        <v>17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21</v>
      </c>
      <c r="M68" s="230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7.3999999999999996E-2</v>
      </c>
      <c r="U68" s="221">
        <f>ROUND(E68*T68,2)</f>
        <v>1.26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118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x14ac:dyDescent="0.2">
      <c r="A69" s="213" t="s">
        <v>113</v>
      </c>
      <c r="B69" s="220" t="s">
        <v>74</v>
      </c>
      <c r="C69" s="264" t="s">
        <v>75</v>
      </c>
      <c r="D69" s="224"/>
      <c r="E69" s="228"/>
      <c r="F69" s="233"/>
      <c r="G69" s="233">
        <f>SUMIF(AE70:AE72,"&lt;&gt;NOR",G70:G72)</f>
        <v>0</v>
      </c>
      <c r="H69" s="233"/>
      <c r="I69" s="233">
        <f>SUM(I70:I72)</f>
        <v>0</v>
      </c>
      <c r="J69" s="233"/>
      <c r="K69" s="233">
        <f>SUM(K70:K72)</f>
        <v>0</v>
      </c>
      <c r="L69" s="233"/>
      <c r="M69" s="233">
        <f>SUM(M70:M72)</f>
        <v>0</v>
      </c>
      <c r="N69" s="224"/>
      <c r="O69" s="224">
        <f>SUM(O70:O72)</f>
        <v>0</v>
      </c>
      <c r="P69" s="224"/>
      <c r="Q69" s="224">
        <f>SUM(Q70:Q72)</f>
        <v>0</v>
      </c>
      <c r="R69" s="224"/>
      <c r="S69" s="224"/>
      <c r="T69" s="225"/>
      <c r="U69" s="224">
        <f>SUM(U70:U72)</f>
        <v>0.54</v>
      </c>
      <c r="AE69" t="s">
        <v>114</v>
      </c>
    </row>
    <row r="70" spans="1:60" outlineLevel="1" x14ac:dyDescent="0.2">
      <c r="A70" s="212">
        <v>30</v>
      </c>
      <c r="B70" s="219" t="s">
        <v>206</v>
      </c>
      <c r="C70" s="262" t="s">
        <v>207</v>
      </c>
      <c r="D70" s="221" t="s">
        <v>203</v>
      </c>
      <c r="E70" s="226">
        <v>54.18</v>
      </c>
      <c r="F70" s="229">
        <f>H70+J70</f>
        <v>0</v>
      </c>
      <c r="G70" s="230">
        <f>ROUND(E70*F70,2)</f>
        <v>0</v>
      </c>
      <c r="H70" s="230"/>
      <c r="I70" s="230">
        <f>ROUND(E70*H70,2)</f>
        <v>0</v>
      </c>
      <c r="J70" s="230"/>
      <c r="K70" s="230">
        <f>ROUND(E70*J70,2)</f>
        <v>0</v>
      </c>
      <c r="L70" s="230">
        <v>21</v>
      </c>
      <c r="M70" s="230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0.01</v>
      </c>
      <c r="U70" s="221">
        <f>ROUND(E70*T70,2)</f>
        <v>0.54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118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/>
      <c r="B71" s="219"/>
      <c r="C71" s="263" t="s">
        <v>208</v>
      </c>
      <c r="D71" s="223"/>
      <c r="E71" s="227"/>
      <c r="F71" s="231"/>
      <c r="G71" s="232"/>
      <c r="H71" s="230"/>
      <c r="I71" s="230"/>
      <c r="J71" s="230"/>
      <c r="K71" s="230"/>
      <c r="L71" s="230"/>
      <c r="M71" s="230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126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4" t="str">
        <f>C71</f>
        <v>5,418*10 'Přepočtené koeficientem množství'</v>
      </c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31</v>
      </c>
      <c r="B72" s="219" t="s">
        <v>209</v>
      </c>
      <c r="C72" s="262" t="s">
        <v>210</v>
      </c>
      <c r="D72" s="221" t="s">
        <v>203</v>
      </c>
      <c r="E72" s="226">
        <v>5.4180000000000001</v>
      </c>
      <c r="F72" s="229">
        <f>H72+J72</f>
        <v>0</v>
      </c>
      <c r="G72" s="230">
        <f>ROUND(E72*F72,2)</f>
        <v>0</v>
      </c>
      <c r="H72" s="230"/>
      <c r="I72" s="230">
        <f>ROUND(E72*H72,2)</f>
        <v>0</v>
      </c>
      <c r="J72" s="230"/>
      <c r="K72" s="230">
        <f>ROUND(E72*J72,2)</f>
        <v>0</v>
      </c>
      <c r="L72" s="230">
        <v>21</v>
      </c>
      <c r="M72" s="230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118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x14ac:dyDescent="0.2">
      <c r="A73" s="213" t="s">
        <v>113</v>
      </c>
      <c r="B73" s="220" t="s">
        <v>76</v>
      </c>
      <c r="C73" s="264" t="s">
        <v>77</v>
      </c>
      <c r="D73" s="224"/>
      <c r="E73" s="228"/>
      <c r="F73" s="233"/>
      <c r="G73" s="233">
        <f>SUMIF(AE74:AE75,"&lt;&gt;NOR",G74:G75)</f>
        <v>0</v>
      </c>
      <c r="H73" s="233"/>
      <c r="I73" s="233">
        <f>SUM(I74:I75)</f>
        <v>0</v>
      </c>
      <c r="J73" s="233"/>
      <c r="K73" s="233">
        <f>SUM(K74:K75)</f>
        <v>0</v>
      </c>
      <c r="L73" s="233"/>
      <c r="M73" s="233">
        <f>SUM(M74:M75)</f>
        <v>0</v>
      </c>
      <c r="N73" s="224"/>
      <c r="O73" s="224">
        <f>SUM(O74:O75)</f>
        <v>0</v>
      </c>
      <c r="P73" s="224"/>
      <c r="Q73" s="224">
        <f>SUM(Q74:Q75)</f>
        <v>0</v>
      </c>
      <c r="R73" s="224"/>
      <c r="S73" s="224"/>
      <c r="T73" s="225"/>
      <c r="U73" s="224">
        <f>SUM(U74:U75)</f>
        <v>11.71</v>
      </c>
      <c r="AE73" t="s">
        <v>114</v>
      </c>
    </row>
    <row r="74" spans="1:60" outlineLevel="1" x14ac:dyDescent="0.2">
      <c r="A74" s="212">
        <v>32</v>
      </c>
      <c r="B74" s="219" t="s">
        <v>211</v>
      </c>
      <c r="C74" s="262" t="s">
        <v>212</v>
      </c>
      <c r="D74" s="221" t="s">
        <v>203</v>
      </c>
      <c r="E74" s="226">
        <v>29.884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21</v>
      </c>
      <c r="M74" s="230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0.39</v>
      </c>
      <c r="U74" s="221">
        <f>ROUND(E74*T74,2)</f>
        <v>11.65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118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>
        <v>33</v>
      </c>
      <c r="B75" s="219" t="s">
        <v>213</v>
      </c>
      <c r="C75" s="262" t="s">
        <v>214</v>
      </c>
      <c r="D75" s="221" t="s">
        <v>203</v>
      </c>
      <c r="E75" s="226">
        <v>0.27900000000000003</v>
      </c>
      <c r="F75" s="229">
        <f>H75+J75</f>
        <v>0</v>
      </c>
      <c r="G75" s="230">
        <f>ROUND(E75*F75,2)</f>
        <v>0</v>
      </c>
      <c r="H75" s="230"/>
      <c r="I75" s="230">
        <f>ROUND(E75*H75,2)</f>
        <v>0</v>
      </c>
      <c r="J75" s="230"/>
      <c r="K75" s="230">
        <f>ROUND(E75*J75,2)</f>
        <v>0</v>
      </c>
      <c r="L75" s="230">
        <v>21</v>
      </c>
      <c r="M75" s="230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0.21149999999999999</v>
      </c>
      <c r="U75" s="221">
        <f>ROUND(E75*T75,2)</f>
        <v>0.06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118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x14ac:dyDescent="0.2">
      <c r="A76" s="213" t="s">
        <v>113</v>
      </c>
      <c r="B76" s="220" t="s">
        <v>78</v>
      </c>
      <c r="C76" s="264" t="s">
        <v>79</v>
      </c>
      <c r="D76" s="224"/>
      <c r="E76" s="228"/>
      <c r="F76" s="233"/>
      <c r="G76" s="233">
        <f>SUMIF(AE77:AE83,"&lt;&gt;NOR",G77:G83)</f>
        <v>0</v>
      </c>
      <c r="H76" s="233"/>
      <c r="I76" s="233">
        <f>SUM(I77:I83)</f>
        <v>0</v>
      </c>
      <c r="J76" s="233"/>
      <c r="K76" s="233">
        <f>SUM(K77:K83)</f>
        <v>0</v>
      </c>
      <c r="L76" s="233"/>
      <c r="M76" s="233">
        <f>SUM(M77:M83)</f>
        <v>0</v>
      </c>
      <c r="N76" s="224"/>
      <c r="O76" s="224">
        <f>SUM(O77:O83)</f>
        <v>0.28644000000000003</v>
      </c>
      <c r="P76" s="224"/>
      <c r="Q76" s="224">
        <f>SUM(Q77:Q83)</f>
        <v>0</v>
      </c>
      <c r="R76" s="224"/>
      <c r="S76" s="224"/>
      <c r="T76" s="225"/>
      <c r="U76" s="224">
        <f>SUM(U77:U83)</f>
        <v>11.31</v>
      </c>
      <c r="AE76" t="s">
        <v>114</v>
      </c>
    </row>
    <row r="77" spans="1:60" outlineLevel="1" x14ac:dyDescent="0.2">
      <c r="A77" s="212">
        <v>34</v>
      </c>
      <c r="B77" s="219" t="s">
        <v>215</v>
      </c>
      <c r="C77" s="262" t="s">
        <v>216</v>
      </c>
      <c r="D77" s="221" t="s">
        <v>117</v>
      </c>
      <c r="E77" s="226">
        <v>17.702000000000002</v>
      </c>
      <c r="F77" s="229">
        <f>H77+J77</f>
        <v>0</v>
      </c>
      <c r="G77" s="230">
        <f>ROUND(E77*F77,2)</f>
        <v>0</v>
      </c>
      <c r="H77" s="230"/>
      <c r="I77" s="230">
        <f>ROUND(E77*H77,2)</f>
        <v>0</v>
      </c>
      <c r="J77" s="230"/>
      <c r="K77" s="230">
        <f>ROUND(E77*J77,2)</f>
        <v>0</v>
      </c>
      <c r="L77" s="230">
        <v>21</v>
      </c>
      <c r="M77" s="230">
        <f>G77*(1+L77/100)</f>
        <v>0</v>
      </c>
      <c r="N77" s="221">
        <v>1.8000000000000001E-4</v>
      </c>
      <c r="O77" s="221">
        <f>ROUND(E77*N77,5)</f>
        <v>3.1900000000000001E-3</v>
      </c>
      <c r="P77" s="221">
        <v>0</v>
      </c>
      <c r="Q77" s="221">
        <f>ROUND(E77*P77,5)</f>
        <v>0</v>
      </c>
      <c r="R77" s="221"/>
      <c r="S77" s="221"/>
      <c r="T77" s="222">
        <v>0.60299999999999998</v>
      </c>
      <c r="U77" s="221">
        <f>ROUND(E77*T77,2)</f>
        <v>10.67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118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/>
      <c r="B78" s="219"/>
      <c r="C78" s="263" t="s">
        <v>217</v>
      </c>
      <c r="D78" s="223"/>
      <c r="E78" s="227"/>
      <c r="F78" s="231"/>
      <c r="G78" s="232"/>
      <c r="H78" s="230"/>
      <c r="I78" s="230"/>
      <c r="J78" s="230"/>
      <c r="K78" s="230"/>
      <c r="L78" s="230"/>
      <c r="M78" s="230"/>
      <c r="N78" s="221"/>
      <c r="O78" s="221"/>
      <c r="P78" s="221"/>
      <c r="Q78" s="221"/>
      <c r="R78" s="221"/>
      <c r="S78" s="221"/>
      <c r="T78" s="222"/>
      <c r="U78" s="221"/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126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4" t="str">
        <f>C78</f>
        <v>0,145*1,46*14</v>
      </c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/>
      <c r="B79" s="219"/>
      <c r="C79" s="263" t="s">
        <v>218</v>
      </c>
      <c r="D79" s="223"/>
      <c r="E79" s="227"/>
      <c r="F79" s="231"/>
      <c r="G79" s="232"/>
      <c r="H79" s="230"/>
      <c r="I79" s="230"/>
      <c r="J79" s="230"/>
      <c r="K79" s="230"/>
      <c r="L79" s="230"/>
      <c r="M79" s="230"/>
      <c r="N79" s="221"/>
      <c r="O79" s="221"/>
      <c r="P79" s="221"/>
      <c r="Q79" s="221"/>
      <c r="R79" s="221"/>
      <c r="S79" s="221"/>
      <c r="T79" s="222"/>
      <c r="U79" s="221"/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126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4" t="str">
        <f>C79</f>
        <v>0,145*2,18*28</v>
      </c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/>
      <c r="B80" s="219"/>
      <c r="C80" s="263" t="s">
        <v>219</v>
      </c>
      <c r="D80" s="223"/>
      <c r="E80" s="227"/>
      <c r="F80" s="231"/>
      <c r="G80" s="232"/>
      <c r="H80" s="230"/>
      <c r="I80" s="230"/>
      <c r="J80" s="230"/>
      <c r="K80" s="230"/>
      <c r="L80" s="230"/>
      <c r="M80" s="230"/>
      <c r="N80" s="221"/>
      <c r="O80" s="221"/>
      <c r="P80" s="221"/>
      <c r="Q80" s="221"/>
      <c r="R80" s="221"/>
      <c r="S80" s="221"/>
      <c r="T80" s="222"/>
      <c r="U80" s="221"/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126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4" t="str">
        <f>C80</f>
        <v>0,145*1,45*28</v>
      </c>
      <c r="BB80" s="211"/>
      <c r="BC80" s="211"/>
      <c r="BD80" s="211"/>
      <c r="BE80" s="211"/>
      <c r="BF80" s="211"/>
      <c r="BG80" s="211"/>
      <c r="BH80" s="211"/>
    </row>
    <row r="81" spans="1:60" ht="22.5" outlineLevel="1" x14ac:dyDescent="0.2">
      <c r="A81" s="212">
        <v>35</v>
      </c>
      <c r="B81" s="219" t="s">
        <v>220</v>
      </c>
      <c r="C81" s="262" t="s">
        <v>221</v>
      </c>
      <c r="D81" s="221" t="s">
        <v>124</v>
      </c>
      <c r="E81" s="226">
        <v>0.51500000000000001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21</v>
      </c>
      <c r="M81" s="230">
        <f>G81*(1+L81/100)</f>
        <v>0</v>
      </c>
      <c r="N81" s="221">
        <v>0.55000000000000004</v>
      </c>
      <c r="O81" s="221">
        <f>ROUND(E81*N81,5)</f>
        <v>0.28325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146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/>
      <c r="B82" s="219"/>
      <c r="C82" s="263" t="s">
        <v>222</v>
      </c>
      <c r="D82" s="223"/>
      <c r="E82" s="227"/>
      <c r="F82" s="231"/>
      <c r="G82" s="232"/>
      <c r="H82" s="230"/>
      <c r="I82" s="230"/>
      <c r="J82" s="230"/>
      <c r="K82" s="230"/>
      <c r="L82" s="230"/>
      <c r="M82" s="230"/>
      <c r="N82" s="221"/>
      <c r="O82" s="221"/>
      <c r="P82" s="221"/>
      <c r="Q82" s="221"/>
      <c r="R82" s="221"/>
      <c r="S82" s="221"/>
      <c r="T82" s="222"/>
      <c r="U82" s="221"/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126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4" t="str">
        <f>C82</f>
        <v>0,495*1,04 'Přepočtené koeficientem množství'</v>
      </c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>
        <v>36</v>
      </c>
      <c r="B83" s="219" t="s">
        <v>223</v>
      </c>
      <c r="C83" s="262" t="s">
        <v>224</v>
      </c>
      <c r="D83" s="221" t="s">
        <v>203</v>
      </c>
      <c r="E83" s="226">
        <v>0.28599999999999998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21</v>
      </c>
      <c r="M83" s="230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2.2549999999999999</v>
      </c>
      <c r="U83" s="221">
        <f>ROUND(E83*T83,2)</f>
        <v>0.64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118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">
      <c r="A84" s="213" t="s">
        <v>113</v>
      </c>
      <c r="B84" s="220" t="s">
        <v>80</v>
      </c>
      <c r="C84" s="264" t="s">
        <v>81</v>
      </c>
      <c r="D84" s="224"/>
      <c r="E84" s="228"/>
      <c r="F84" s="233"/>
      <c r="G84" s="233">
        <f>SUMIF(AE85:AE89,"&lt;&gt;NOR",G85:G89)</f>
        <v>0</v>
      </c>
      <c r="H84" s="233"/>
      <c r="I84" s="233">
        <f>SUM(I85:I89)</f>
        <v>0</v>
      </c>
      <c r="J84" s="233"/>
      <c r="K84" s="233">
        <f>SUM(K85:K89)</f>
        <v>0</v>
      </c>
      <c r="L84" s="233"/>
      <c r="M84" s="233">
        <f>SUM(M85:M89)</f>
        <v>0</v>
      </c>
      <c r="N84" s="224"/>
      <c r="O84" s="224">
        <f>SUM(O85:O89)</f>
        <v>0.28364999999999996</v>
      </c>
      <c r="P84" s="224"/>
      <c r="Q84" s="224">
        <f>SUM(Q85:Q89)</f>
        <v>0</v>
      </c>
      <c r="R84" s="224"/>
      <c r="S84" s="224"/>
      <c r="T84" s="225"/>
      <c r="U84" s="224">
        <f>SUM(U85:U89)</f>
        <v>12.96</v>
      </c>
      <c r="AE84" t="s">
        <v>114</v>
      </c>
    </row>
    <row r="85" spans="1:60" outlineLevel="1" x14ac:dyDescent="0.2">
      <c r="A85" s="212">
        <v>37</v>
      </c>
      <c r="B85" s="219" t="s">
        <v>225</v>
      </c>
      <c r="C85" s="262" t="s">
        <v>226</v>
      </c>
      <c r="D85" s="221" t="s">
        <v>145</v>
      </c>
      <c r="E85" s="226">
        <v>270.14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21</v>
      </c>
      <c r="M85" s="230">
        <f>G85*(1+L85/100)</f>
        <v>0</v>
      </c>
      <c r="N85" s="221">
        <v>5.0000000000000002E-5</v>
      </c>
      <c r="O85" s="221">
        <f>ROUND(E85*N85,5)</f>
        <v>1.3509999999999999E-2</v>
      </c>
      <c r="P85" s="221">
        <v>0</v>
      </c>
      <c r="Q85" s="221">
        <f>ROUND(E85*P85,5)</f>
        <v>0</v>
      </c>
      <c r="R85" s="221"/>
      <c r="S85" s="221"/>
      <c r="T85" s="222">
        <v>4.3999999999999997E-2</v>
      </c>
      <c r="U85" s="221">
        <f>ROUND(E85*T85,2)</f>
        <v>11.89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118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2">
        <v>38</v>
      </c>
      <c r="B86" s="219" t="s">
        <v>227</v>
      </c>
      <c r="C86" s="262" t="s">
        <v>228</v>
      </c>
      <c r="D86" s="221" t="s">
        <v>203</v>
      </c>
      <c r="E86" s="226">
        <v>6.7729999999999999E-2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21</v>
      </c>
      <c r="M86" s="230">
        <f>G86*(1+L86/100)</f>
        <v>0</v>
      </c>
      <c r="N86" s="221">
        <v>1</v>
      </c>
      <c r="O86" s="221">
        <f>ROUND(E86*N86,5)</f>
        <v>6.7729999999999999E-2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146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>
        <v>39</v>
      </c>
      <c r="B87" s="219" t="s">
        <v>229</v>
      </c>
      <c r="C87" s="262" t="s">
        <v>230</v>
      </c>
      <c r="D87" s="221" t="s">
        <v>203</v>
      </c>
      <c r="E87" s="226">
        <v>3.0400000000000002E-3</v>
      </c>
      <c r="F87" s="229">
        <f>H87+J87</f>
        <v>0</v>
      </c>
      <c r="G87" s="230">
        <f>ROUND(E87*F87,2)</f>
        <v>0</v>
      </c>
      <c r="H87" s="230"/>
      <c r="I87" s="230">
        <f>ROUND(E87*H87,2)</f>
        <v>0</v>
      </c>
      <c r="J87" s="230"/>
      <c r="K87" s="230">
        <f>ROUND(E87*J87,2)</f>
        <v>0</v>
      </c>
      <c r="L87" s="230">
        <v>21</v>
      </c>
      <c r="M87" s="230">
        <f>G87*(1+L87/100)</f>
        <v>0</v>
      </c>
      <c r="N87" s="221">
        <v>1</v>
      </c>
      <c r="O87" s="221">
        <f>ROUND(E87*N87,5)</f>
        <v>3.0400000000000002E-3</v>
      </c>
      <c r="P87" s="221">
        <v>0</v>
      </c>
      <c r="Q87" s="221">
        <f>ROUND(E87*P87,5)</f>
        <v>0</v>
      </c>
      <c r="R87" s="221"/>
      <c r="S87" s="221"/>
      <c r="T87" s="222">
        <v>0</v>
      </c>
      <c r="U87" s="221">
        <f>ROUND(E87*T87,2)</f>
        <v>0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146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>
        <v>40</v>
      </c>
      <c r="B88" s="219" t="s">
        <v>231</v>
      </c>
      <c r="C88" s="262" t="s">
        <v>232</v>
      </c>
      <c r="D88" s="221" t="s">
        <v>203</v>
      </c>
      <c r="E88" s="226">
        <v>0.19936999999999999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21</v>
      </c>
      <c r="M88" s="230">
        <f>G88*(1+L88/100)</f>
        <v>0</v>
      </c>
      <c r="N88" s="221">
        <v>1</v>
      </c>
      <c r="O88" s="221">
        <f>ROUND(E88*N88,5)</f>
        <v>0.19936999999999999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146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>
        <v>41</v>
      </c>
      <c r="B89" s="219" t="s">
        <v>233</v>
      </c>
      <c r="C89" s="262" t="s">
        <v>234</v>
      </c>
      <c r="D89" s="221" t="s">
        <v>203</v>
      </c>
      <c r="E89" s="226">
        <v>0.32140000000000002</v>
      </c>
      <c r="F89" s="229">
        <f>H89+J89</f>
        <v>0</v>
      </c>
      <c r="G89" s="230">
        <f>ROUND(E89*F89,2)</f>
        <v>0</v>
      </c>
      <c r="H89" s="230"/>
      <c r="I89" s="230">
        <f>ROUND(E89*H89,2)</f>
        <v>0</v>
      </c>
      <c r="J89" s="230"/>
      <c r="K89" s="230">
        <f>ROUND(E89*J89,2)</f>
        <v>0</v>
      </c>
      <c r="L89" s="230">
        <v>21</v>
      </c>
      <c r="M89" s="230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3.327</v>
      </c>
      <c r="U89" s="221">
        <f>ROUND(E89*T89,2)</f>
        <v>1.07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118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">
      <c r="A90" s="213" t="s">
        <v>113</v>
      </c>
      <c r="B90" s="220" t="s">
        <v>82</v>
      </c>
      <c r="C90" s="264" t="s">
        <v>83</v>
      </c>
      <c r="D90" s="224"/>
      <c r="E90" s="228"/>
      <c r="F90" s="233"/>
      <c r="G90" s="233">
        <f>SUMIF(AE91:AE101,"&lt;&gt;NOR",G91:G101)</f>
        <v>0</v>
      </c>
      <c r="H90" s="233"/>
      <c r="I90" s="233">
        <f>SUM(I91:I101)</f>
        <v>0</v>
      </c>
      <c r="J90" s="233"/>
      <c r="K90" s="233">
        <f>SUM(K91:K101)</f>
        <v>0</v>
      </c>
      <c r="L90" s="233"/>
      <c r="M90" s="233">
        <f>SUM(M91:M101)</f>
        <v>0</v>
      </c>
      <c r="N90" s="224"/>
      <c r="O90" s="224">
        <f>SUM(O91:O101)</f>
        <v>5.0360000000000002E-2</v>
      </c>
      <c r="P90" s="224"/>
      <c r="Q90" s="224">
        <f>SUM(Q91:Q101)</f>
        <v>0</v>
      </c>
      <c r="R90" s="224"/>
      <c r="S90" s="224"/>
      <c r="T90" s="225"/>
      <c r="U90" s="224">
        <f>SUM(U91:U101)</f>
        <v>15.459999999999999</v>
      </c>
      <c r="AE90" t="s">
        <v>114</v>
      </c>
    </row>
    <row r="91" spans="1:60" outlineLevel="1" x14ac:dyDescent="0.2">
      <c r="A91" s="212">
        <v>42</v>
      </c>
      <c r="B91" s="219" t="s">
        <v>235</v>
      </c>
      <c r="C91" s="262" t="s">
        <v>236</v>
      </c>
      <c r="D91" s="221" t="s">
        <v>117</v>
      </c>
      <c r="E91" s="226">
        <v>13.914</v>
      </c>
      <c r="F91" s="229">
        <f>H91+J91</f>
        <v>0</v>
      </c>
      <c r="G91" s="230">
        <f>ROUND(E91*F91,2)</f>
        <v>0</v>
      </c>
      <c r="H91" s="230"/>
      <c r="I91" s="230">
        <f>ROUND(E91*H91,2)</f>
        <v>0</v>
      </c>
      <c r="J91" s="230"/>
      <c r="K91" s="230">
        <f>ROUND(E91*J91,2)</f>
        <v>0</v>
      </c>
      <c r="L91" s="230">
        <v>21</v>
      </c>
      <c r="M91" s="230">
        <f>G91*(1+L91/100)</f>
        <v>0</v>
      </c>
      <c r="N91" s="221">
        <v>2.1299999999999999E-3</v>
      </c>
      <c r="O91" s="221">
        <f>ROUND(E91*N91,5)</f>
        <v>2.964E-2</v>
      </c>
      <c r="P91" s="221">
        <v>0</v>
      </c>
      <c r="Q91" s="221">
        <f>ROUND(E91*P91,5)</f>
        <v>0</v>
      </c>
      <c r="R91" s="221"/>
      <c r="S91" s="221"/>
      <c r="T91" s="222">
        <v>0.1787</v>
      </c>
      <c r="U91" s="221">
        <f>ROUND(E91*T91,2)</f>
        <v>2.4900000000000002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118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>
        <v>43</v>
      </c>
      <c r="B92" s="219" t="s">
        <v>237</v>
      </c>
      <c r="C92" s="262" t="s">
        <v>238</v>
      </c>
      <c r="D92" s="221" t="s">
        <v>117</v>
      </c>
      <c r="E92" s="226">
        <v>13.914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21</v>
      </c>
      <c r="M92" s="230">
        <f>G92*(1+L92/100)</f>
        <v>0</v>
      </c>
      <c r="N92" s="221">
        <v>1.2600000000000001E-3</v>
      </c>
      <c r="O92" s="221">
        <f>ROUND(E92*N92,5)</f>
        <v>1.753E-2</v>
      </c>
      <c r="P92" s="221">
        <v>0</v>
      </c>
      <c r="Q92" s="221">
        <f>ROUND(E92*P92,5)</f>
        <v>0</v>
      </c>
      <c r="R92" s="221"/>
      <c r="S92" s="221"/>
      <c r="T92" s="222">
        <v>0.16900000000000001</v>
      </c>
      <c r="U92" s="221">
        <f>ROUND(E92*T92,2)</f>
        <v>2.35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118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/>
      <c r="B93" s="219"/>
      <c r="C93" s="263" t="s">
        <v>239</v>
      </c>
      <c r="D93" s="223"/>
      <c r="E93" s="227"/>
      <c r="F93" s="231"/>
      <c r="G93" s="232"/>
      <c r="H93" s="230"/>
      <c r="I93" s="230"/>
      <c r="J93" s="230"/>
      <c r="K93" s="230"/>
      <c r="L93" s="230"/>
      <c r="M93" s="230"/>
      <c r="N93" s="221"/>
      <c r="O93" s="221"/>
      <c r="P93" s="221"/>
      <c r="Q93" s="221"/>
      <c r="R93" s="221"/>
      <c r="S93" s="221"/>
      <c r="T93" s="222"/>
      <c r="U93" s="221"/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126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4" t="str">
        <f>C93</f>
        <v>povrchová úprava kotevních sloupků</v>
      </c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/>
      <c r="B94" s="219"/>
      <c r="C94" s="263" t="s">
        <v>240</v>
      </c>
      <c r="D94" s="223"/>
      <c r="E94" s="227"/>
      <c r="F94" s="231"/>
      <c r="G94" s="232"/>
      <c r="H94" s="230"/>
      <c r="I94" s="230"/>
      <c r="J94" s="230"/>
      <c r="K94" s="230"/>
      <c r="L94" s="230"/>
      <c r="M94" s="230"/>
      <c r="N94" s="221"/>
      <c r="O94" s="221"/>
      <c r="P94" s="221"/>
      <c r="Q94" s="221"/>
      <c r="R94" s="221"/>
      <c r="S94" s="221"/>
      <c r="T94" s="222"/>
      <c r="U94" s="221"/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126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4" t="str">
        <f>C94</f>
        <v>2,35*0,08*4*12</v>
      </c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/>
      <c r="B95" s="219"/>
      <c r="C95" s="263" t="s">
        <v>241</v>
      </c>
      <c r="D95" s="223"/>
      <c r="E95" s="227"/>
      <c r="F95" s="231"/>
      <c r="G95" s="232"/>
      <c r="H95" s="230"/>
      <c r="I95" s="230"/>
      <c r="J95" s="230"/>
      <c r="K95" s="230"/>
      <c r="L95" s="230"/>
      <c r="M95" s="230"/>
      <c r="N95" s="221"/>
      <c r="O95" s="221"/>
      <c r="P95" s="221"/>
      <c r="Q95" s="221"/>
      <c r="R95" s="221"/>
      <c r="S95" s="221"/>
      <c r="T95" s="222"/>
      <c r="U95" s="221"/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126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4" t="str">
        <f>C95</f>
        <v>1,43*0,06*2*28</v>
      </c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/>
      <c r="B96" s="219"/>
      <c r="C96" s="263" t="s">
        <v>242</v>
      </c>
      <c r="D96" s="223"/>
      <c r="E96" s="227"/>
      <c r="F96" s="231"/>
      <c r="G96" s="232"/>
      <c r="H96" s="230"/>
      <c r="I96" s="230"/>
      <c r="J96" s="230"/>
      <c r="K96" s="230"/>
      <c r="L96" s="230"/>
      <c r="M96" s="230"/>
      <c r="N96" s="221"/>
      <c r="O96" s="221"/>
      <c r="P96" s="221"/>
      <c r="Q96" s="221"/>
      <c r="R96" s="221"/>
      <c r="S96" s="221"/>
      <c r="T96" s="222"/>
      <c r="U96" s="221"/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126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4" t="str">
        <f>C96</f>
        <v>1,43*0,005*12</v>
      </c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>
        <v>44</v>
      </c>
      <c r="B97" s="219" t="s">
        <v>243</v>
      </c>
      <c r="C97" s="262" t="s">
        <v>244</v>
      </c>
      <c r="D97" s="221" t="s">
        <v>117</v>
      </c>
      <c r="E97" s="226">
        <v>35.402000000000001</v>
      </c>
      <c r="F97" s="229">
        <f>H97+J97</f>
        <v>0</v>
      </c>
      <c r="G97" s="230">
        <f>ROUND(E97*F97,2)</f>
        <v>0</v>
      </c>
      <c r="H97" s="230"/>
      <c r="I97" s="230">
        <f>ROUND(E97*H97,2)</f>
        <v>0</v>
      </c>
      <c r="J97" s="230"/>
      <c r="K97" s="230">
        <f>ROUND(E97*J97,2)</f>
        <v>0</v>
      </c>
      <c r="L97" s="230">
        <v>21</v>
      </c>
      <c r="M97" s="230">
        <f>G97*(1+L97/100)</f>
        <v>0</v>
      </c>
      <c r="N97" s="221">
        <v>9.0000000000000006E-5</v>
      </c>
      <c r="O97" s="221">
        <f>ROUND(E97*N97,5)</f>
        <v>3.1900000000000001E-3</v>
      </c>
      <c r="P97" s="221">
        <v>0</v>
      </c>
      <c r="Q97" s="221">
        <f>ROUND(E97*P97,5)</f>
        <v>0</v>
      </c>
      <c r="R97" s="221"/>
      <c r="S97" s="221"/>
      <c r="T97" s="222">
        <v>0.3</v>
      </c>
      <c r="U97" s="221">
        <f>ROUND(E97*T97,2)</f>
        <v>10.62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118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2"/>
      <c r="B98" s="219"/>
      <c r="C98" s="263" t="s">
        <v>245</v>
      </c>
      <c r="D98" s="223"/>
      <c r="E98" s="227"/>
      <c r="F98" s="231"/>
      <c r="G98" s="232"/>
      <c r="H98" s="230"/>
      <c r="I98" s="230"/>
      <c r="J98" s="230"/>
      <c r="K98" s="230"/>
      <c r="L98" s="230"/>
      <c r="M98" s="230"/>
      <c r="N98" s="221"/>
      <c r="O98" s="221"/>
      <c r="P98" s="221"/>
      <c r="Q98" s="221"/>
      <c r="R98" s="221"/>
      <c r="S98" s="221"/>
      <c r="T98" s="222"/>
      <c r="U98" s="221"/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126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4" t="str">
        <f>C98</f>
        <v>odstín - hedvábně šedá RAL7044</v>
      </c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/>
      <c r="B99" s="219"/>
      <c r="C99" s="263" t="s">
        <v>246</v>
      </c>
      <c r="D99" s="223"/>
      <c r="E99" s="227"/>
      <c r="F99" s="231"/>
      <c r="G99" s="232"/>
      <c r="H99" s="230"/>
      <c r="I99" s="230"/>
      <c r="J99" s="230"/>
      <c r="K99" s="230"/>
      <c r="L99" s="230"/>
      <c r="M99" s="230"/>
      <c r="N99" s="221"/>
      <c r="O99" s="221"/>
      <c r="P99" s="221"/>
      <c r="Q99" s="221"/>
      <c r="R99" s="221"/>
      <c r="S99" s="221"/>
      <c r="T99" s="222"/>
      <c r="U99" s="221"/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126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4" t="str">
        <f>C99</f>
        <v>0,145*1,46*14*2</v>
      </c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/>
      <c r="B100" s="219"/>
      <c r="C100" s="263" t="s">
        <v>247</v>
      </c>
      <c r="D100" s="223"/>
      <c r="E100" s="227"/>
      <c r="F100" s="231"/>
      <c r="G100" s="232"/>
      <c r="H100" s="230"/>
      <c r="I100" s="230"/>
      <c r="J100" s="230"/>
      <c r="K100" s="230"/>
      <c r="L100" s="230"/>
      <c r="M100" s="230"/>
      <c r="N100" s="221"/>
      <c r="O100" s="221"/>
      <c r="P100" s="221"/>
      <c r="Q100" s="221"/>
      <c r="R100" s="221"/>
      <c r="S100" s="221"/>
      <c r="T100" s="222"/>
      <c r="U100" s="22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126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4" t="str">
        <f>C100</f>
        <v>0,145*2,18*28*2</v>
      </c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/>
      <c r="B101" s="219"/>
      <c r="C101" s="263" t="s">
        <v>248</v>
      </c>
      <c r="D101" s="223"/>
      <c r="E101" s="227"/>
      <c r="F101" s="231"/>
      <c r="G101" s="232"/>
      <c r="H101" s="230"/>
      <c r="I101" s="230"/>
      <c r="J101" s="230"/>
      <c r="K101" s="230"/>
      <c r="L101" s="230"/>
      <c r="M101" s="230"/>
      <c r="N101" s="221"/>
      <c r="O101" s="221"/>
      <c r="P101" s="221"/>
      <c r="Q101" s="221"/>
      <c r="R101" s="221"/>
      <c r="S101" s="221"/>
      <c r="T101" s="222"/>
      <c r="U101" s="22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126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4" t="str">
        <f>C101</f>
        <v>0,145*1,45*28*2</v>
      </c>
      <c r="BB101" s="211"/>
      <c r="BC101" s="211"/>
      <c r="BD101" s="211"/>
      <c r="BE101" s="211"/>
      <c r="BF101" s="211"/>
      <c r="BG101" s="211"/>
      <c r="BH101" s="211"/>
    </row>
    <row r="102" spans="1:60" x14ac:dyDescent="0.2">
      <c r="A102" s="213" t="s">
        <v>113</v>
      </c>
      <c r="B102" s="220" t="s">
        <v>84</v>
      </c>
      <c r="C102" s="264" t="s">
        <v>85</v>
      </c>
      <c r="D102" s="224"/>
      <c r="E102" s="228"/>
      <c r="F102" s="233"/>
      <c r="G102" s="233">
        <f>SUMIF(AE103:AE105,"&lt;&gt;NOR",G103:G105)</f>
        <v>0</v>
      </c>
      <c r="H102" s="233"/>
      <c r="I102" s="233">
        <f>SUM(I103:I105)</f>
        <v>0</v>
      </c>
      <c r="J102" s="233"/>
      <c r="K102" s="233">
        <f>SUM(K103:K105)</f>
        <v>0</v>
      </c>
      <c r="L102" s="233"/>
      <c r="M102" s="233">
        <f>SUM(M103:M105)</f>
        <v>0</v>
      </c>
      <c r="N102" s="224"/>
      <c r="O102" s="224">
        <f>SUM(O103:O105)</f>
        <v>0</v>
      </c>
      <c r="P102" s="224"/>
      <c r="Q102" s="224">
        <f>SUM(Q103:Q105)</f>
        <v>0</v>
      </c>
      <c r="R102" s="224"/>
      <c r="S102" s="224"/>
      <c r="T102" s="225"/>
      <c r="U102" s="224">
        <f>SUM(U103:U105)</f>
        <v>7.55</v>
      </c>
      <c r="AE102" t="s">
        <v>114</v>
      </c>
    </row>
    <row r="103" spans="1:60" outlineLevel="1" x14ac:dyDescent="0.2">
      <c r="A103" s="212">
        <v>45</v>
      </c>
      <c r="B103" s="219" t="s">
        <v>249</v>
      </c>
      <c r="C103" s="262" t="s">
        <v>250</v>
      </c>
      <c r="D103" s="221" t="s">
        <v>185</v>
      </c>
      <c r="E103" s="226">
        <v>12</v>
      </c>
      <c r="F103" s="229">
        <f>H103+J103</f>
        <v>0</v>
      </c>
      <c r="G103" s="230">
        <f>ROUND(E103*F103,2)</f>
        <v>0</v>
      </c>
      <c r="H103" s="230"/>
      <c r="I103" s="230">
        <f>ROUND(E103*H103,2)</f>
        <v>0</v>
      </c>
      <c r="J103" s="230"/>
      <c r="K103" s="230">
        <f>ROUND(E103*J103,2)</f>
        <v>0</v>
      </c>
      <c r="L103" s="230">
        <v>21</v>
      </c>
      <c r="M103" s="230">
        <f>G103*(1+L103/100)</f>
        <v>0</v>
      </c>
      <c r="N103" s="221">
        <v>0</v>
      </c>
      <c r="O103" s="221">
        <f>ROUND(E103*N103,5)</f>
        <v>0</v>
      </c>
      <c r="P103" s="221">
        <v>0</v>
      </c>
      <c r="Q103" s="221">
        <f>ROUND(E103*P103,5)</f>
        <v>0</v>
      </c>
      <c r="R103" s="221"/>
      <c r="S103" s="221"/>
      <c r="T103" s="222">
        <v>0.629</v>
      </c>
      <c r="U103" s="221">
        <f>ROUND(E103*T103,2)</f>
        <v>7.55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118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/>
      <c r="B104" s="219"/>
      <c r="C104" s="263" t="s">
        <v>251</v>
      </c>
      <c r="D104" s="223"/>
      <c r="E104" s="227"/>
      <c r="F104" s="231"/>
      <c r="G104" s="232"/>
      <c r="H104" s="230"/>
      <c r="I104" s="230"/>
      <c r="J104" s="230"/>
      <c r="K104" s="230"/>
      <c r="L104" s="230"/>
      <c r="M104" s="230"/>
      <c r="N104" s="221"/>
      <c r="O104" s="221"/>
      <c r="P104" s="221"/>
      <c r="Q104" s="221"/>
      <c r="R104" s="221"/>
      <c r="S104" s="221"/>
      <c r="T104" s="222"/>
      <c r="U104" s="22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126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4" t="str">
        <f>C104</f>
        <v>základové patky pro kotevní sloupky</v>
      </c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/>
      <c r="B105" s="219"/>
      <c r="C105" s="263" t="s">
        <v>252</v>
      </c>
      <c r="D105" s="223"/>
      <c r="E105" s="227"/>
      <c r="F105" s="231"/>
      <c r="G105" s="232"/>
      <c r="H105" s="230"/>
      <c r="I105" s="230"/>
      <c r="J105" s="230"/>
      <c r="K105" s="230"/>
      <c r="L105" s="230"/>
      <c r="M105" s="230"/>
      <c r="N105" s="221"/>
      <c r="O105" s="221"/>
      <c r="P105" s="221"/>
      <c r="Q105" s="221"/>
      <c r="R105" s="221"/>
      <c r="S105" s="221"/>
      <c r="T105" s="222"/>
      <c r="U105" s="22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126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4" t="str">
        <f>C105</f>
        <v>3,14*0,15*0,15*0,6*12 = 0,508 m3</v>
      </c>
      <c r="BB105" s="211"/>
      <c r="BC105" s="211"/>
      <c r="BD105" s="211"/>
      <c r="BE105" s="211"/>
      <c r="BF105" s="211"/>
      <c r="BG105" s="211"/>
      <c r="BH105" s="211"/>
    </row>
    <row r="106" spans="1:60" x14ac:dyDescent="0.2">
      <c r="A106" s="213" t="s">
        <v>113</v>
      </c>
      <c r="B106" s="220" t="s">
        <v>86</v>
      </c>
      <c r="C106" s="264" t="s">
        <v>26</v>
      </c>
      <c r="D106" s="224"/>
      <c r="E106" s="228"/>
      <c r="F106" s="233"/>
      <c r="G106" s="233">
        <f>SUMIF(AE107:AE121,"&lt;&gt;NOR",G107:G121)</f>
        <v>0</v>
      </c>
      <c r="H106" s="233"/>
      <c r="I106" s="233">
        <f>SUM(I107:I121)</f>
        <v>0</v>
      </c>
      <c r="J106" s="233"/>
      <c r="K106" s="233">
        <f>SUM(K107:K121)</f>
        <v>0</v>
      </c>
      <c r="L106" s="233"/>
      <c r="M106" s="233">
        <f>SUM(M107:M121)</f>
        <v>0</v>
      </c>
      <c r="N106" s="224"/>
      <c r="O106" s="224">
        <f>SUM(O107:O121)</f>
        <v>0</v>
      </c>
      <c r="P106" s="224"/>
      <c r="Q106" s="224">
        <f>SUM(Q107:Q121)</f>
        <v>0</v>
      </c>
      <c r="R106" s="224"/>
      <c r="S106" s="224"/>
      <c r="T106" s="225"/>
      <c r="U106" s="224">
        <f>SUM(U107:U121)</f>
        <v>0</v>
      </c>
      <c r="AE106" t="s">
        <v>114</v>
      </c>
    </row>
    <row r="107" spans="1:60" outlineLevel="1" x14ac:dyDescent="0.2">
      <c r="A107" s="212">
        <v>46</v>
      </c>
      <c r="B107" s="219" t="s">
        <v>253</v>
      </c>
      <c r="C107" s="262" t="s">
        <v>254</v>
      </c>
      <c r="D107" s="221" t="s">
        <v>255</v>
      </c>
      <c r="E107" s="226">
        <v>1</v>
      </c>
      <c r="F107" s="229">
        <f>H107+J107</f>
        <v>0</v>
      </c>
      <c r="G107" s="230">
        <f>ROUND(E107*F107,2)</f>
        <v>0</v>
      </c>
      <c r="H107" s="230"/>
      <c r="I107" s="230">
        <f>ROUND(E107*H107,2)</f>
        <v>0</v>
      </c>
      <c r="J107" s="230"/>
      <c r="K107" s="230">
        <f>ROUND(E107*J107,2)</f>
        <v>0</v>
      </c>
      <c r="L107" s="230">
        <v>21</v>
      </c>
      <c r="M107" s="230">
        <f>G107*(1+L107/100)</f>
        <v>0</v>
      </c>
      <c r="N107" s="221">
        <v>0</v>
      </c>
      <c r="O107" s="221">
        <f>ROUND(E107*N107,5)</f>
        <v>0</v>
      </c>
      <c r="P107" s="221">
        <v>0</v>
      </c>
      <c r="Q107" s="221">
        <f>ROUND(E107*P107,5)</f>
        <v>0</v>
      </c>
      <c r="R107" s="221"/>
      <c r="S107" s="221"/>
      <c r="T107" s="222">
        <v>0</v>
      </c>
      <c r="U107" s="221">
        <f>ROUND(E107*T107,2)</f>
        <v>0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118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2"/>
      <c r="B108" s="219"/>
      <c r="C108" s="263" t="s">
        <v>256</v>
      </c>
      <c r="D108" s="223"/>
      <c r="E108" s="227"/>
      <c r="F108" s="231"/>
      <c r="G108" s="232"/>
      <c r="H108" s="230"/>
      <c r="I108" s="230"/>
      <c r="J108" s="230"/>
      <c r="K108" s="230"/>
      <c r="L108" s="230"/>
      <c r="M108" s="230"/>
      <c r="N108" s="221"/>
      <c r="O108" s="221"/>
      <c r="P108" s="221"/>
      <c r="Q108" s="221"/>
      <c r="R108" s="221"/>
      <c r="S108" s="221"/>
      <c r="T108" s="222"/>
      <c r="U108" s="22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126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4" t="str">
        <f>C108</f>
        <v>dílenská dokumentace pro konstrukci oplocení</v>
      </c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>
        <v>47</v>
      </c>
      <c r="B109" s="219" t="s">
        <v>257</v>
      </c>
      <c r="C109" s="262" t="s">
        <v>258</v>
      </c>
      <c r="D109" s="221" t="s">
        <v>255</v>
      </c>
      <c r="E109" s="226">
        <v>1</v>
      </c>
      <c r="F109" s="229">
        <f>H109+J109</f>
        <v>0</v>
      </c>
      <c r="G109" s="230">
        <f>ROUND(E109*F109,2)</f>
        <v>0</v>
      </c>
      <c r="H109" s="230"/>
      <c r="I109" s="230">
        <f>ROUND(E109*H109,2)</f>
        <v>0</v>
      </c>
      <c r="J109" s="230"/>
      <c r="K109" s="230">
        <f>ROUND(E109*J109,2)</f>
        <v>0</v>
      </c>
      <c r="L109" s="230">
        <v>21</v>
      </c>
      <c r="M109" s="230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118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>
        <v>48</v>
      </c>
      <c r="B110" s="219" t="s">
        <v>259</v>
      </c>
      <c r="C110" s="262" t="s">
        <v>260</v>
      </c>
      <c r="D110" s="221" t="s">
        <v>255</v>
      </c>
      <c r="E110" s="226">
        <v>1</v>
      </c>
      <c r="F110" s="229">
        <f>H110+J110</f>
        <v>0</v>
      </c>
      <c r="G110" s="230">
        <f>ROUND(E110*F110,2)</f>
        <v>0</v>
      </c>
      <c r="H110" s="230"/>
      <c r="I110" s="230">
        <f>ROUND(E110*H110,2)</f>
        <v>0</v>
      </c>
      <c r="J110" s="230"/>
      <c r="K110" s="230">
        <f>ROUND(E110*J110,2)</f>
        <v>0</v>
      </c>
      <c r="L110" s="230">
        <v>21</v>
      </c>
      <c r="M110" s="230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0</v>
      </c>
      <c r="U110" s="221">
        <f>ROUND(E110*T110,2)</f>
        <v>0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118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>
        <v>49</v>
      </c>
      <c r="B111" s="219" t="s">
        <v>261</v>
      </c>
      <c r="C111" s="262" t="s">
        <v>262</v>
      </c>
      <c r="D111" s="221" t="s">
        <v>255</v>
      </c>
      <c r="E111" s="226">
        <v>1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21</v>
      </c>
      <c r="M111" s="230">
        <f>G111*(1+L111/100)</f>
        <v>0</v>
      </c>
      <c r="N111" s="221">
        <v>0</v>
      </c>
      <c r="O111" s="221">
        <f>ROUND(E111*N111,5)</f>
        <v>0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118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>
        <v>50</v>
      </c>
      <c r="B112" s="219" t="s">
        <v>263</v>
      </c>
      <c r="C112" s="262" t="s">
        <v>264</v>
      </c>
      <c r="D112" s="221" t="s">
        <v>255</v>
      </c>
      <c r="E112" s="226">
        <v>1</v>
      </c>
      <c r="F112" s="229">
        <f>H112+J112</f>
        <v>0</v>
      </c>
      <c r="G112" s="230">
        <f>ROUND(E112*F112,2)</f>
        <v>0</v>
      </c>
      <c r="H112" s="230"/>
      <c r="I112" s="230">
        <f>ROUND(E112*H112,2)</f>
        <v>0</v>
      </c>
      <c r="J112" s="230"/>
      <c r="K112" s="230">
        <f>ROUND(E112*J112,2)</f>
        <v>0</v>
      </c>
      <c r="L112" s="230">
        <v>21</v>
      </c>
      <c r="M112" s="230">
        <f>G112*(1+L112/100)</f>
        <v>0</v>
      </c>
      <c r="N112" s="221">
        <v>0</v>
      </c>
      <c r="O112" s="221">
        <f>ROUND(E112*N112,5)</f>
        <v>0</v>
      </c>
      <c r="P112" s="221">
        <v>0</v>
      </c>
      <c r="Q112" s="221">
        <f>ROUND(E112*P112,5)</f>
        <v>0</v>
      </c>
      <c r="R112" s="221"/>
      <c r="S112" s="221"/>
      <c r="T112" s="222">
        <v>0</v>
      </c>
      <c r="U112" s="221">
        <f>ROUND(E112*T112,2)</f>
        <v>0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118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>
        <v>51</v>
      </c>
      <c r="B113" s="219" t="s">
        <v>265</v>
      </c>
      <c r="C113" s="262" t="s">
        <v>266</v>
      </c>
      <c r="D113" s="221" t="s">
        <v>255</v>
      </c>
      <c r="E113" s="226">
        <v>1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21</v>
      </c>
      <c r="M113" s="230">
        <f>G113*(1+L113/100)</f>
        <v>0</v>
      </c>
      <c r="N113" s="221">
        <v>0</v>
      </c>
      <c r="O113" s="221">
        <f>ROUND(E113*N113,5)</f>
        <v>0</v>
      </c>
      <c r="P113" s="221">
        <v>0</v>
      </c>
      <c r="Q113" s="221">
        <f>ROUND(E113*P113,5)</f>
        <v>0</v>
      </c>
      <c r="R113" s="221"/>
      <c r="S113" s="221"/>
      <c r="T113" s="222">
        <v>0</v>
      </c>
      <c r="U113" s="221">
        <f>ROUND(E113*T113,2)</f>
        <v>0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118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2">
        <v>52</v>
      </c>
      <c r="B114" s="219" t="s">
        <v>267</v>
      </c>
      <c r="C114" s="262" t="s">
        <v>268</v>
      </c>
      <c r="D114" s="221" t="s">
        <v>255</v>
      </c>
      <c r="E114" s="226">
        <v>1</v>
      </c>
      <c r="F114" s="229">
        <f>H114+J114</f>
        <v>0</v>
      </c>
      <c r="G114" s="230">
        <f>ROUND(E114*F114,2)</f>
        <v>0</v>
      </c>
      <c r="H114" s="230"/>
      <c r="I114" s="230">
        <f>ROUND(E114*H114,2)</f>
        <v>0</v>
      </c>
      <c r="J114" s="230"/>
      <c r="K114" s="230">
        <f>ROUND(E114*J114,2)</f>
        <v>0</v>
      </c>
      <c r="L114" s="230">
        <v>21</v>
      </c>
      <c r="M114" s="230">
        <f>G114*(1+L114/100)</f>
        <v>0</v>
      </c>
      <c r="N114" s="221">
        <v>0</v>
      </c>
      <c r="O114" s="221">
        <f>ROUND(E114*N114,5)</f>
        <v>0</v>
      </c>
      <c r="P114" s="221">
        <v>0</v>
      </c>
      <c r="Q114" s="221">
        <f>ROUND(E114*P114,5)</f>
        <v>0</v>
      </c>
      <c r="R114" s="221"/>
      <c r="S114" s="221"/>
      <c r="T114" s="222">
        <v>0</v>
      </c>
      <c r="U114" s="221">
        <f>ROUND(E114*T114,2)</f>
        <v>0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118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2">
        <v>53</v>
      </c>
      <c r="B115" s="219" t="s">
        <v>269</v>
      </c>
      <c r="C115" s="262" t="s">
        <v>270</v>
      </c>
      <c r="D115" s="221" t="s">
        <v>255</v>
      </c>
      <c r="E115" s="226">
        <v>1</v>
      </c>
      <c r="F115" s="229">
        <f>H115+J115</f>
        <v>0</v>
      </c>
      <c r="G115" s="230">
        <f>ROUND(E115*F115,2)</f>
        <v>0</v>
      </c>
      <c r="H115" s="230"/>
      <c r="I115" s="230">
        <f>ROUND(E115*H115,2)</f>
        <v>0</v>
      </c>
      <c r="J115" s="230"/>
      <c r="K115" s="230">
        <f>ROUND(E115*J115,2)</f>
        <v>0</v>
      </c>
      <c r="L115" s="230">
        <v>21</v>
      </c>
      <c r="M115" s="230">
        <f>G115*(1+L115/100)</f>
        <v>0</v>
      </c>
      <c r="N115" s="221">
        <v>0</v>
      </c>
      <c r="O115" s="221">
        <f>ROUND(E115*N115,5)</f>
        <v>0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118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2"/>
      <c r="B116" s="219"/>
      <c r="C116" s="263" t="s">
        <v>271</v>
      </c>
      <c r="D116" s="223"/>
      <c r="E116" s="227"/>
      <c r="F116" s="231"/>
      <c r="G116" s="232"/>
      <c r="H116" s="230"/>
      <c r="I116" s="230"/>
      <c r="J116" s="230"/>
      <c r="K116" s="230"/>
      <c r="L116" s="230"/>
      <c r="M116" s="230"/>
      <c r="N116" s="221"/>
      <c r="O116" s="221"/>
      <c r="P116" s="221"/>
      <c r="Q116" s="221"/>
      <c r="R116" s="221"/>
      <c r="S116" s="221"/>
      <c r="T116" s="222"/>
      <c r="U116" s="22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126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4" t="str">
        <f>C116</f>
        <v>přechodné dopravní značení</v>
      </c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2">
        <v>54</v>
      </c>
      <c r="B117" s="219" t="s">
        <v>272</v>
      </c>
      <c r="C117" s="262" t="s">
        <v>273</v>
      </c>
      <c r="D117" s="221" t="s">
        <v>255</v>
      </c>
      <c r="E117" s="226">
        <v>1</v>
      </c>
      <c r="F117" s="229">
        <f>H117+J117</f>
        <v>0</v>
      </c>
      <c r="G117" s="230">
        <f>ROUND(E117*F117,2)</f>
        <v>0</v>
      </c>
      <c r="H117" s="230"/>
      <c r="I117" s="230">
        <f>ROUND(E117*H117,2)</f>
        <v>0</v>
      </c>
      <c r="J117" s="230"/>
      <c r="K117" s="230">
        <f>ROUND(E117*J117,2)</f>
        <v>0</v>
      </c>
      <c r="L117" s="230">
        <v>21</v>
      </c>
      <c r="M117" s="230">
        <f>G117*(1+L117/100)</f>
        <v>0</v>
      </c>
      <c r="N117" s="221">
        <v>0</v>
      </c>
      <c r="O117" s="221">
        <f>ROUND(E117*N117,5)</f>
        <v>0</v>
      </c>
      <c r="P117" s="221">
        <v>0</v>
      </c>
      <c r="Q117" s="221">
        <f>ROUND(E117*P117,5)</f>
        <v>0</v>
      </c>
      <c r="R117" s="221"/>
      <c r="S117" s="221"/>
      <c r="T117" s="222">
        <v>0</v>
      </c>
      <c r="U117" s="221">
        <f>ROUND(E117*T117,2)</f>
        <v>0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118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>
        <v>55</v>
      </c>
      <c r="B118" s="219" t="s">
        <v>274</v>
      </c>
      <c r="C118" s="262" t="s">
        <v>275</v>
      </c>
      <c r="D118" s="221" t="s">
        <v>255</v>
      </c>
      <c r="E118" s="226">
        <v>1</v>
      </c>
      <c r="F118" s="229">
        <f>H118+J118</f>
        <v>0</v>
      </c>
      <c r="G118" s="230">
        <f>ROUND(E118*F118,2)</f>
        <v>0</v>
      </c>
      <c r="H118" s="230"/>
      <c r="I118" s="230">
        <f>ROUND(E118*H118,2)</f>
        <v>0</v>
      </c>
      <c r="J118" s="230"/>
      <c r="K118" s="230">
        <f>ROUND(E118*J118,2)</f>
        <v>0</v>
      </c>
      <c r="L118" s="230">
        <v>21</v>
      </c>
      <c r="M118" s="230">
        <f>G118*(1+L118/100)</f>
        <v>0</v>
      </c>
      <c r="N118" s="221">
        <v>0</v>
      </c>
      <c r="O118" s="221">
        <f>ROUND(E118*N118,5)</f>
        <v>0</v>
      </c>
      <c r="P118" s="221">
        <v>0</v>
      </c>
      <c r="Q118" s="221">
        <f>ROUND(E118*P118,5)</f>
        <v>0</v>
      </c>
      <c r="R118" s="221"/>
      <c r="S118" s="221"/>
      <c r="T118" s="222">
        <v>0</v>
      </c>
      <c r="U118" s="221">
        <f>ROUND(E118*T118,2)</f>
        <v>0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118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2"/>
      <c r="B119" s="219"/>
      <c r="C119" s="263" t="s">
        <v>276</v>
      </c>
      <c r="D119" s="223"/>
      <c r="E119" s="227"/>
      <c r="F119" s="231"/>
      <c r="G119" s="232"/>
      <c r="H119" s="230"/>
      <c r="I119" s="230"/>
      <c r="J119" s="230"/>
      <c r="K119" s="230"/>
      <c r="L119" s="230"/>
      <c r="M119" s="230"/>
      <c r="N119" s="221"/>
      <c r="O119" s="221"/>
      <c r="P119" s="221"/>
      <c r="Q119" s="221"/>
      <c r="R119" s="221"/>
      <c r="S119" s="221"/>
      <c r="T119" s="222"/>
      <c r="U119" s="22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126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4" t="str">
        <f>C119</f>
        <v>plán BOZP</v>
      </c>
      <c r="BB119" s="211"/>
      <c r="BC119" s="211"/>
      <c r="BD119" s="211"/>
      <c r="BE119" s="211"/>
      <c r="BF119" s="211"/>
      <c r="BG119" s="211"/>
      <c r="BH119" s="211"/>
    </row>
    <row r="120" spans="1:60" ht="22.5" outlineLevel="1" x14ac:dyDescent="0.2">
      <c r="A120" s="212">
        <v>56</v>
      </c>
      <c r="B120" s="219" t="s">
        <v>277</v>
      </c>
      <c r="C120" s="262" t="s">
        <v>278</v>
      </c>
      <c r="D120" s="221" t="s">
        <v>255</v>
      </c>
      <c r="E120" s="226">
        <v>1</v>
      </c>
      <c r="F120" s="229">
        <f>H120+J120</f>
        <v>0</v>
      </c>
      <c r="G120" s="230">
        <f>ROUND(E120*F120,2)</f>
        <v>0</v>
      </c>
      <c r="H120" s="230"/>
      <c r="I120" s="230">
        <f>ROUND(E120*H120,2)</f>
        <v>0</v>
      </c>
      <c r="J120" s="230"/>
      <c r="K120" s="230">
        <f>ROUND(E120*J120,2)</f>
        <v>0</v>
      </c>
      <c r="L120" s="230">
        <v>21</v>
      </c>
      <c r="M120" s="230">
        <f>G120*(1+L120/100)</f>
        <v>0</v>
      </c>
      <c r="N120" s="221">
        <v>0</v>
      </c>
      <c r="O120" s="221">
        <f>ROUND(E120*N120,5)</f>
        <v>0</v>
      </c>
      <c r="P120" s="221">
        <v>0</v>
      </c>
      <c r="Q120" s="221">
        <f>ROUND(E120*P120,5)</f>
        <v>0</v>
      </c>
      <c r="R120" s="221"/>
      <c r="S120" s="221"/>
      <c r="T120" s="222">
        <v>0</v>
      </c>
      <c r="U120" s="221">
        <f>ROUND(E120*T120,2)</f>
        <v>0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118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41">
        <v>57</v>
      </c>
      <c r="B121" s="242" t="s">
        <v>279</v>
      </c>
      <c r="C121" s="265" t="s">
        <v>280</v>
      </c>
      <c r="D121" s="243" t="s">
        <v>255</v>
      </c>
      <c r="E121" s="244">
        <v>1</v>
      </c>
      <c r="F121" s="245">
        <f>H121+J121</f>
        <v>0</v>
      </c>
      <c r="G121" s="246">
        <f>ROUND(E121*F121,2)</f>
        <v>0</v>
      </c>
      <c r="H121" s="246"/>
      <c r="I121" s="246">
        <f>ROUND(E121*H121,2)</f>
        <v>0</v>
      </c>
      <c r="J121" s="246"/>
      <c r="K121" s="246">
        <f>ROUND(E121*J121,2)</f>
        <v>0</v>
      </c>
      <c r="L121" s="246">
        <v>21</v>
      </c>
      <c r="M121" s="246">
        <f>G121*(1+L121/100)</f>
        <v>0</v>
      </c>
      <c r="N121" s="243">
        <v>0</v>
      </c>
      <c r="O121" s="243">
        <f>ROUND(E121*N121,5)</f>
        <v>0</v>
      </c>
      <c r="P121" s="243">
        <v>0</v>
      </c>
      <c r="Q121" s="243">
        <f>ROUND(E121*P121,5)</f>
        <v>0</v>
      </c>
      <c r="R121" s="243"/>
      <c r="S121" s="243"/>
      <c r="T121" s="247">
        <v>0</v>
      </c>
      <c r="U121" s="243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118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x14ac:dyDescent="0.2">
      <c r="A122" s="6"/>
      <c r="B122" s="7" t="s">
        <v>281</v>
      </c>
      <c r="C122" s="266" t="s">
        <v>281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C122">
        <v>15</v>
      </c>
      <c r="AD122">
        <v>21</v>
      </c>
    </row>
    <row r="123" spans="1:60" x14ac:dyDescent="0.2">
      <c r="A123" s="248"/>
      <c r="B123" s="249" t="s">
        <v>28</v>
      </c>
      <c r="C123" s="267" t="s">
        <v>281</v>
      </c>
      <c r="D123" s="250"/>
      <c r="E123" s="250"/>
      <c r="F123" s="250"/>
      <c r="G123" s="261">
        <f>G8+G33+G37+G41+G53+G58+G69+G73+G76+G84+G90+G102+G106</f>
        <v>0</v>
      </c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AC123">
        <f>SUMIF(L7:L121,AC122,G7:G121)</f>
        <v>0</v>
      </c>
      <c r="AD123">
        <f>SUMIF(L7:L121,AD122,G7:G121)</f>
        <v>0</v>
      </c>
      <c r="AE123" t="s">
        <v>282</v>
      </c>
    </row>
    <row r="124" spans="1:60" x14ac:dyDescent="0.2">
      <c r="A124" s="6"/>
      <c r="B124" s="7" t="s">
        <v>281</v>
      </c>
      <c r="C124" s="266" t="s">
        <v>281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6"/>
      <c r="B125" s="7" t="s">
        <v>281</v>
      </c>
      <c r="C125" s="266" t="s">
        <v>281</v>
      </c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251" t="s">
        <v>283</v>
      </c>
      <c r="B126" s="251"/>
      <c r="C126" s="268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252"/>
      <c r="B127" s="253"/>
      <c r="C127" s="269"/>
      <c r="D127" s="253"/>
      <c r="E127" s="253"/>
      <c r="F127" s="253"/>
      <c r="G127" s="254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AE127" t="s">
        <v>284</v>
      </c>
    </row>
    <row r="128" spans="1:60" x14ac:dyDescent="0.2">
      <c r="A128" s="255"/>
      <c r="B128" s="256"/>
      <c r="C128" s="270"/>
      <c r="D128" s="256"/>
      <c r="E128" s="256"/>
      <c r="F128" s="256"/>
      <c r="G128" s="257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255"/>
      <c r="B129" s="256"/>
      <c r="C129" s="270"/>
      <c r="D129" s="256"/>
      <c r="E129" s="256"/>
      <c r="F129" s="256"/>
      <c r="G129" s="257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255"/>
      <c r="B130" s="256"/>
      <c r="C130" s="270"/>
      <c r="D130" s="256"/>
      <c r="E130" s="256"/>
      <c r="F130" s="256"/>
      <c r="G130" s="257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58"/>
      <c r="B131" s="259"/>
      <c r="C131" s="271"/>
      <c r="D131" s="259"/>
      <c r="E131" s="259"/>
      <c r="F131" s="259"/>
      <c r="G131" s="260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6"/>
      <c r="B132" s="7" t="s">
        <v>281</v>
      </c>
      <c r="C132" s="266" t="s">
        <v>281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C133" s="272"/>
      <c r="AE133" t="s">
        <v>285</v>
      </c>
    </row>
  </sheetData>
  <sheetProtection password="CA23" sheet="1" objects="1" scenarios="1"/>
  <mergeCells count="50">
    <mergeCell ref="A126:C126"/>
    <mergeCell ref="A127:G131"/>
    <mergeCell ref="C101:G101"/>
    <mergeCell ref="C104:G104"/>
    <mergeCell ref="C105:G105"/>
    <mergeCell ref="C108:G108"/>
    <mergeCell ref="C116:G116"/>
    <mergeCell ref="C119:G119"/>
    <mergeCell ref="C94:G94"/>
    <mergeCell ref="C95:G95"/>
    <mergeCell ref="C96:G96"/>
    <mergeCell ref="C98:G98"/>
    <mergeCell ref="C99:G99"/>
    <mergeCell ref="C100:G100"/>
    <mergeCell ref="C71:G71"/>
    <mergeCell ref="C78:G78"/>
    <mergeCell ref="C79:G79"/>
    <mergeCell ref="C80:G80"/>
    <mergeCell ref="C82:G82"/>
    <mergeCell ref="C93:G93"/>
    <mergeCell ref="C50:G50"/>
    <mergeCell ref="C51:G51"/>
    <mergeCell ref="C52:G52"/>
    <mergeCell ref="C55:G55"/>
    <mergeCell ref="C56:G56"/>
    <mergeCell ref="C65:G65"/>
    <mergeCell ref="C39:G39"/>
    <mergeCell ref="C40:G40"/>
    <mergeCell ref="C43:G43"/>
    <mergeCell ref="C44:G44"/>
    <mergeCell ref="C47:G47"/>
    <mergeCell ref="C49:G49"/>
    <mergeCell ref="C27:G27"/>
    <mergeCell ref="C28:G28"/>
    <mergeCell ref="C30:G30"/>
    <mergeCell ref="C31:G31"/>
    <mergeCell ref="C35:G35"/>
    <mergeCell ref="C36:G36"/>
    <mergeCell ref="C14:G14"/>
    <mergeCell ref="C16:G16"/>
    <mergeCell ref="C17:G17"/>
    <mergeCell ref="C18:G18"/>
    <mergeCell ref="C21:G21"/>
    <mergeCell ref="C25:G25"/>
    <mergeCell ref="A1:G1"/>
    <mergeCell ref="C2:G2"/>
    <mergeCell ref="C3:G3"/>
    <mergeCell ref="C4:G4"/>
    <mergeCell ref="C12:G12"/>
    <mergeCell ref="C13:G13"/>
  </mergeCells>
  <pageMargins left="0.39370078740157499" right="0.196850393700787" top="0.78740157499999996" bottom="0.78740157499999996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2014-02-28T09:52:57Z</cp:lastPrinted>
  <dcterms:created xsi:type="dcterms:W3CDTF">2009-04-08T07:15:50Z</dcterms:created>
  <dcterms:modified xsi:type="dcterms:W3CDTF">2023-11-23T23:30:08Z</dcterms:modified>
</cp:coreProperties>
</file>